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le branch1" sheetId="25" r:id="rId1"/>
    <sheet name="Sale branch2" sheetId="12" r:id="rId2"/>
    <sheet name="Sale Branch3" sheetId="26" r:id="rId3"/>
    <sheet name="Total GSTR1" sheetId="4" r:id="rId4"/>
    <sheet name="GSTR1 Branch1" sheetId="23" r:id="rId5"/>
    <sheet name="GSTR1 Branch2" sheetId="20" r:id="rId6"/>
    <sheet name="GSTR1  Branch3" sheetId="24" r:id="rId7"/>
    <sheet name="3B Branch1" sheetId="22" r:id="rId8"/>
    <sheet name="3B Branch2" sheetId="19" r:id="rId9"/>
    <sheet name="3B Branch3" sheetId="21" r:id="rId10"/>
    <sheet name="TOTAL 3B" sheetId="3" r:id="rId11"/>
    <sheet name="3B Summary" sheetId="1" r:id="rId12"/>
    <sheet name="report" sheetId="18" r:id="rId13"/>
  </sheets>
  <calcPr calcId="144525"/>
</workbook>
</file>

<file path=xl/calcChain.xml><?xml version="1.0" encoding="utf-8"?>
<calcChain xmlns="http://schemas.openxmlformats.org/spreadsheetml/2006/main">
  <c r="AJ10" i="1" l="1"/>
  <c r="AK10" i="1" s="1"/>
  <c r="AL10" i="1"/>
  <c r="AM10" i="1"/>
  <c r="AN10" i="1"/>
  <c r="AO10" i="1"/>
  <c r="D18" i="19"/>
  <c r="E6" i="19"/>
  <c r="E3" i="19"/>
  <c r="D18" i="22" l="1"/>
  <c r="D17" i="22"/>
  <c r="D16" i="22"/>
  <c r="E6" i="22"/>
  <c r="E3" i="22"/>
  <c r="D18" i="21" l="1"/>
  <c r="D17" i="21"/>
  <c r="D16" i="21"/>
  <c r="E6" i="21"/>
  <c r="E3" i="21"/>
  <c r="AO13" i="1" l="1"/>
  <c r="AN13" i="1"/>
  <c r="AM13" i="1"/>
  <c r="AL13" i="1"/>
  <c r="AK13" i="1"/>
  <c r="AJ13" i="1"/>
  <c r="AF13" i="1"/>
  <c r="AE13" i="1"/>
  <c r="Z13" i="1"/>
  <c r="U13" i="1"/>
  <c r="P13" i="1"/>
  <c r="M13" i="1"/>
  <c r="L13" i="1"/>
  <c r="K13" i="1"/>
  <c r="J13" i="1"/>
  <c r="I13" i="1"/>
  <c r="H13" i="1"/>
  <c r="G13" i="1"/>
  <c r="F13" i="1"/>
  <c r="E13" i="1"/>
  <c r="D13" i="1"/>
  <c r="C13" i="1"/>
  <c r="B13" i="1"/>
  <c r="G10" i="4"/>
  <c r="P15" i="1" s="1"/>
  <c r="B8" i="19"/>
  <c r="C17" i="12" s="1"/>
  <c r="C34" i="3"/>
  <c r="D34" i="3"/>
  <c r="C19" i="3"/>
  <c r="C18" i="3"/>
  <c r="E20" i="3"/>
  <c r="C20" i="3"/>
  <c r="B20" i="3"/>
  <c r="F7" i="3"/>
  <c r="E7" i="3"/>
  <c r="D7" i="3"/>
  <c r="C7" i="3"/>
  <c r="B7" i="3"/>
  <c r="F6" i="3"/>
  <c r="D6" i="3"/>
  <c r="C6" i="3"/>
  <c r="B6" i="3"/>
  <c r="F5" i="3"/>
  <c r="E5" i="3"/>
  <c r="D5" i="3"/>
  <c r="C5" i="3"/>
  <c r="B5" i="3"/>
  <c r="G15" i="1" s="1"/>
  <c r="F4" i="3"/>
  <c r="E4" i="3"/>
  <c r="D4" i="3"/>
  <c r="C4" i="3"/>
  <c r="B4" i="3"/>
  <c r="F3" i="3"/>
  <c r="D3" i="3"/>
  <c r="C3" i="3"/>
  <c r="B3" i="3"/>
  <c r="D33" i="21"/>
  <c r="C33" i="21"/>
  <c r="E22" i="21"/>
  <c r="C22" i="21"/>
  <c r="B22" i="21"/>
  <c r="D22" i="21"/>
  <c r="F8" i="21"/>
  <c r="D8" i="21"/>
  <c r="C8" i="21"/>
  <c r="B8" i="21"/>
  <c r="C17" i="26" s="1"/>
  <c r="E8" i="21"/>
  <c r="D33" i="22" l="1"/>
  <c r="C33" i="22"/>
  <c r="E22" i="22"/>
  <c r="C22" i="22"/>
  <c r="B22" i="22"/>
  <c r="D22" i="22"/>
  <c r="F8" i="22"/>
  <c r="D8" i="22"/>
  <c r="C8" i="22"/>
  <c r="B8" i="22"/>
  <c r="C17" i="25" s="1"/>
  <c r="E8" i="22"/>
  <c r="D33" i="19" l="1"/>
  <c r="C33" i="19"/>
  <c r="E22" i="19"/>
  <c r="C22" i="19"/>
  <c r="B22" i="19"/>
  <c r="D20" i="3"/>
  <c r="D17" i="19"/>
  <c r="D19" i="3" s="1"/>
  <c r="D16" i="19"/>
  <c r="D18" i="3" s="1"/>
  <c r="F8" i="19"/>
  <c r="D8" i="19"/>
  <c r="C8" i="19"/>
  <c r="E3" i="3"/>
  <c r="E8" i="19" l="1"/>
  <c r="E6" i="3"/>
  <c r="D22" i="19"/>
  <c r="C16" i="12"/>
  <c r="C16" i="25"/>
  <c r="C16" i="26"/>
  <c r="J18" i="4"/>
  <c r="I18" i="4"/>
  <c r="H18" i="4"/>
  <c r="G18" i="4"/>
  <c r="J13" i="4"/>
  <c r="J12" i="4"/>
  <c r="J11" i="4"/>
  <c r="I13" i="4"/>
  <c r="I12" i="4"/>
  <c r="I11" i="4"/>
  <c r="H13" i="4"/>
  <c r="H12" i="4"/>
  <c r="H11" i="4"/>
  <c r="G13" i="4"/>
  <c r="G12" i="4"/>
  <c r="G11" i="4"/>
  <c r="J10" i="4"/>
  <c r="I10" i="4"/>
  <c r="H10" i="4"/>
  <c r="AE4" i="1"/>
  <c r="G5" i="4" l="1"/>
  <c r="G6" i="4"/>
  <c r="G7" i="4"/>
  <c r="G8" i="4"/>
  <c r="J19" i="4"/>
  <c r="G19" i="4"/>
  <c r="H19" i="4"/>
  <c r="I19" i="4"/>
  <c r="AJ9" i="1" l="1"/>
  <c r="AK9" i="1" s="1"/>
  <c r="AJ8" i="1"/>
  <c r="AK8" i="1" s="1"/>
  <c r="AJ7" i="1"/>
  <c r="AK7" i="1" s="1"/>
  <c r="AJ6" i="1"/>
  <c r="AK6" i="1" s="1"/>
  <c r="AJ5" i="1"/>
  <c r="AK5" i="1" s="1"/>
  <c r="AJ4" i="1"/>
  <c r="AK4" i="1" s="1"/>
  <c r="AJ3" i="1"/>
  <c r="G16" i="1" l="1"/>
  <c r="AE15" i="1"/>
  <c r="AE16" i="1" s="1"/>
  <c r="C36" i="3"/>
  <c r="D36" i="3"/>
  <c r="E26" i="3"/>
  <c r="D26" i="3"/>
  <c r="C26" i="3"/>
  <c r="AU3" i="1" l="1"/>
  <c r="AN9" i="1" l="1"/>
  <c r="AM9" i="1"/>
  <c r="AN8" i="1"/>
  <c r="AM8" i="1"/>
  <c r="AN7" i="1"/>
  <c r="AM7" i="1"/>
  <c r="AN6" i="1"/>
  <c r="AM6" i="1"/>
  <c r="AN5" i="1"/>
  <c r="AM5" i="1"/>
  <c r="AN4" i="1"/>
  <c r="AM4" i="1"/>
  <c r="AN3" i="1"/>
  <c r="AM3" i="1"/>
  <c r="AL7" i="1"/>
  <c r="AL6" i="1"/>
  <c r="AL5" i="1"/>
  <c r="AL4" i="1"/>
  <c r="AL3" i="1"/>
  <c r="AL9" i="1"/>
  <c r="AL8" i="1"/>
  <c r="AK3" i="1"/>
  <c r="O15" i="1" l="1"/>
  <c r="O16" i="1" s="1"/>
  <c r="N15" i="1"/>
  <c r="N16" i="1" s="1"/>
  <c r="C26" i="18" l="1"/>
  <c r="B15" i="1"/>
  <c r="AF15" i="1" l="1"/>
  <c r="AF16" i="1" l="1"/>
  <c r="C5" i="18" s="1"/>
  <c r="C24" i="3" l="1"/>
  <c r="D24" i="3"/>
  <c r="E24" i="3"/>
  <c r="M15" i="1" s="1"/>
  <c r="B24" i="3"/>
  <c r="C8" i="3"/>
  <c r="D8" i="3"/>
  <c r="E8" i="3"/>
  <c r="F8" i="3"/>
  <c r="B8" i="3"/>
  <c r="AZ13" i="1" l="1"/>
  <c r="BE13" i="1"/>
  <c r="BE14" i="1" l="1"/>
  <c r="AY13" i="1"/>
  <c r="BA13" i="1"/>
  <c r="BB13" i="1"/>
  <c r="BC13" i="1"/>
  <c r="BD13" i="1"/>
  <c r="BF13" i="1"/>
  <c r="BG13" i="1"/>
  <c r="BH13" i="1"/>
  <c r="BD14" i="1" l="1"/>
  <c r="C30" i="18" s="1"/>
  <c r="BG14" i="1"/>
  <c r="C32" i="18" s="1"/>
  <c r="BH14" i="1"/>
  <c r="C33" i="18" s="1"/>
  <c r="BF14" i="1"/>
  <c r="C31" i="18" s="1"/>
  <c r="L15" i="1" l="1"/>
  <c r="L16" i="1" s="1"/>
  <c r="C22" i="18" s="1"/>
  <c r="I16" i="1"/>
  <c r="K15" i="1"/>
  <c r="K16" i="1" s="1"/>
  <c r="C21" i="18" s="1"/>
  <c r="H16" i="1"/>
  <c r="J15" i="1"/>
  <c r="J16" i="1" s="1"/>
  <c r="C20" i="18" s="1"/>
  <c r="Z15" i="1"/>
  <c r="U15" i="1"/>
  <c r="M16" i="1"/>
  <c r="C23" i="18" s="1"/>
  <c r="AJ15" i="1" l="1"/>
  <c r="P16" i="1"/>
  <c r="C3" i="18" s="1"/>
  <c r="F15" i="1"/>
  <c r="E15" i="1"/>
  <c r="D15" i="1"/>
  <c r="C15" i="1"/>
  <c r="B16" i="1" l="1"/>
  <c r="C14" i="18" s="1"/>
  <c r="AJ17" i="1"/>
  <c r="AO9" i="1"/>
  <c r="AO8" i="1"/>
  <c r="AO7" i="1"/>
  <c r="AO6" i="1"/>
  <c r="AO5" i="1"/>
  <c r="AO4" i="1"/>
  <c r="AO3" i="1"/>
  <c r="C9" i="18" l="1"/>
  <c r="C10" i="18"/>
  <c r="C11" i="18"/>
  <c r="C12" i="18"/>
  <c r="AV3" i="1" l="1"/>
  <c r="AV4" i="1" s="1"/>
  <c r="AV5" i="1" s="1"/>
  <c r="AV6" i="1" s="1"/>
  <c r="AV7" i="1" s="1"/>
  <c r="AV8" i="1" s="1"/>
  <c r="AV9" i="1" s="1"/>
  <c r="AV10" i="1" s="1"/>
  <c r="AX3" i="1" l="1"/>
  <c r="AX4" i="1" s="1"/>
  <c r="AX5" i="1" s="1"/>
  <c r="AX6" i="1" s="1"/>
  <c r="AX7" i="1" s="1"/>
  <c r="AX8" i="1" s="1"/>
  <c r="AX9" i="1" s="1"/>
  <c r="AX10" i="1" s="1"/>
  <c r="AW3" i="1"/>
  <c r="AW4" i="1" s="1"/>
  <c r="AW5" i="1" s="1"/>
  <c r="AW6" i="1" s="1"/>
  <c r="AW7" i="1" s="1"/>
  <c r="AW8" i="1" s="1"/>
  <c r="AW9" i="1" s="1"/>
  <c r="AW10" i="1" s="1"/>
  <c r="AU4" i="1"/>
  <c r="AU5" i="1" s="1"/>
  <c r="Z16" i="1"/>
  <c r="C4" i="18" s="1"/>
  <c r="C6" i="18" s="1"/>
  <c r="U16" i="1"/>
  <c r="F16" i="1"/>
  <c r="C18" i="18" s="1"/>
  <c r="E16" i="1"/>
  <c r="C17" i="18" s="1"/>
  <c r="D16" i="1"/>
  <c r="C16" i="18" s="1"/>
  <c r="C16" i="1"/>
  <c r="C15" i="18" s="1"/>
  <c r="AJ16" i="1" l="1"/>
  <c r="AU6" i="1"/>
  <c r="AU7" i="1" s="1"/>
  <c r="AU8" i="1" s="1"/>
  <c r="AU9" i="1" s="1"/>
  <c r="AU10" i="1" s="1"/>
  <c r="C8" i="18"/>
  <c r="AJ18" i="1" l="1"/>
</calcChain>
</file>

<file path=xl/sharedStrings.xml><?xml version="1.0" encoding="utf-8"?>
<sst xmlns="http://schemas.openxmlformats.org/spreadsheetml/2006/main" count="423" uniqueCount="153">
  <si>
    <t>Month</t>
  </si>
  <si>
    <t>Output IGST</t>
  </si>
  <si>
    <t>Output CGST</t>
  </si>
  <si>
    <t>Output SGST</t>
  </si>
  <si>
    <t>Output Cess</t>
  </si>
  <si>
    <t>Reverse Charge CGST</t>
  </si>
  <si>
    <t>Reverse Charge SGST</t>
  </si>
  <si>
    <t>July</t>
  </si>
  <si>
    <t>Taxable Sales Value</t>
  </si>
  <si>
    <t>August</t>
  </si>
  <si>
    <t>September</t>
  </si>
  <si>
    <t>Input IGST</t>
  </si>
  <si>
    <t>Input CGST</t>
  </si>
  <si>
    <t>Input SGST</t>
  </si>
  <si>
    <t>Input Cess</t>
  </si>
  <si>
    <t>October</t>
  </si>
  <si>
    <t>November</t>
  </si>
  <si>
    <t>December</t>
  </si>
  <si>
    <t>January</t>
  </si>
  <si>
    <t>Total</t>
  </si>
  <si>
    <t>GSTR1-B2B</t>
  </si>
  <si>
    <t>GSTR1-B2C-Others</t>
  </si>
  <si>
    <t>As per Tally</t>
  </si>
  <si>
    <t>Differnece</t>
  </si>
  <si>
    <t>GSTR1-B2C Large</t>
  </si>
  <si>
    <t>Set off IGST</t>
  </si>
  <si>
    <t>Set off CGST</t>
  </si>
  <si>
    <t>Set off SGST</t>
  </si>
  <si>
    <t>Set off CESS</t>
  </si>
  <si>
    <t>Balance IGST</t>
  </si>
  <si>
    <t>Balance CGST</t>
  </si>
  <si>
    <t>Balance SGST</t>
  </si>
  <si>
    <t>Balance CESS</t>
  </si>
  <si>
    <t>Tran1 CGST Input</t>
  </si>
  <si>
    <t>February</t>
  </si>
  <si>
    <t>Sales difference</t>
  </si>
  <si>
    <t>IGST</t>
  </si>
  <si>
    <t>CGST</t>
  </si>
  <si>
    <t>SGST</t>
  </si>
  <si>
    <t>CESS</t>
  </si>
  <si>
    <t>Total gstr1 Sales</t>
  </si>
  <si>
    <t>Difference Between GSTR1 and 3B</t>
  </si>
  <si>
    <t>Nature of Supplies</t>
  </si>
  <si>
    <t>Total Taxable value</t>
  </si>
  <si>
    <t>Integrated Tax</t>
  </si>
  <si>
    <t>Central Tax</t>
  </si>
  <si>
    <t>State/UT Tax</t>
  </si>
  <si>
    <t>Cess</t>
  </si>
  <si>
    <t>(a) Outward Taxable  supplies  (other than zero rated, nil rated and exempted)</t>
  </si>
  <si>
    <t>(b) Outward Taxable  supplies  (zero rated )</t>
  </si>
  <si>
    <t>(c) Other Outward Taxable  supplies (Nil rated, exempted)</t>
  </si>
  <si>
    <t xml:space="preserve">(d) Inward supplies (liable to reverse charge) </t>
  </si>
  <si>
    <t>(e) Non-GST Outward supplies</t>
  </si>
  <si>
    <t>4. Eligible ITC</t>
  </si>
  <si>
    <t>Details</t>
  </si>
  <si>
    <t>(A) ITC Available (Whether in full or part)</t>
  </si>
  <si>
    <t xml:space="preserve">(1)   Import of goods </t>
  </si>
  <si>
    <t>(2)   Import of services</t>
  </si>
  <si>
    <t>(3)   Inward supplies liable to reverse charge
        (other than 1 &amp;2 above)</t>
  </si>
  <si>
    <t>(4)   Inward supplies from ISD</t>
  </si>
  <si>
    <t>(5)   All other ITC</t>
  </si>
  <si>
    <r>
      <t xml:space="preserve"> (</t>
    </r>
    <r>
      <rPr>
        <b/>
        <sz val="12"/>
        <color theme="1"/>
        <rFont val="Cambria"/>
        <family val="2"/>
        <scheme val="major"/>
      </rPr>
      <t>B) ITC Reversed</t>
    </r>
  </si>
  <si>
    <t xml:space="preserve">(1)   As per Rule 42 &amp; 43 of SGST/CGST rules </t>
  </si>
  <si>
    <t>(2)   Others</t>
  </si>
  <si>
    <r>
      <t xml:space="preserve"> </t>
    </r>
    <r>
      <rPr>
        <b/>
        <sz val="12"/>
        <color theme="1"/>
        <rFont val="Cambria"/>
        <family val="2"/>
        <scheme val="major"/>
      </rPr>
      <t>(C) Net ITC Available (A)-(B)</t>
    </r>
  </si>
  <si>
    <r>
      <t xml:space="preserve"> </t>
    </r>
    <r>
      <rPr>
        <b/>
        <sz val="12"/>
        <color theme="1"/>
        <rFont val="Cambria"/>
        <family val="2"/>
        <scheme val="major"/>
      </rPr>
      <t>(D) Ineligible ITC</t>
    </r>
  </si>
  <si>
    <t>(1)   As per section 17(5) of CGST//SGST Act</t>
  </si>
  <si>
    <t>GSTR-1</t>
  </si>
  <si>
    <t>Returns Summary</t>
  </si>
  <si>
    <t>Total number of vouchers for the period</t>
  </si>
  <si>
    <t>Included in returns</t>
  </si>
  <si>
    <t>Not relevant for returns</t>
  </si>
  <si>
    <t>Incomplete/Mismatch in information (to be resolved)</t>
  </si>
  <si>
    <t>Sl No.</t>
  </si>
  <si>
    <t>Particulars</t>
  </si>
  <si>
    <t>Voucher
Count</t>
  </si>
  <si>
    <t>Taxable Value</t>
  </si>
  <si>
    <t>Tax Amount</t>
  </si>
  <si>
    <t>Invoice Amount</t>
  </si>
  <si>
    <t>B2B Invoices - 4A, 4B, 4C, 6B, 6C</t>
  </si>
  <si>
    <t>B2C(Large) Invoices - 5A, 5B</t>
  </si>
  <si>
    <t>B2C(Small) Invoices - 7</t>
  </si>
  <si>
    <t>Credit/Debit Notes(Registered) - 9B</t>
  </si>
  <si>
    <t>Credit/Debit Notes(Unregistered) - 9B</t>
  </si>
  <si>
    <t>Exports Invoices - 6A</t>
  </si>
  <si>
    <t>Tax Liability(Advances received) - 11A(1), 11A(2)</t>
  </si>
  <si>
    <t>Adjustment of Advances - 11B(1), 11B(2)</t>
  </si>
  <si>
    <t>Nil Rated Invoices - 8A, 8B, 8C, 8D</t>
  </si>
  <si>
    <t>Document Summary - 13</t>
  </si>
  <si>
    <t/>
  </si>
  <si>
    <t>Difference with 3B</t>
  </si>
  <si>
    <t>CHECK</t>
  </si>
  <si>
    <t>Advance GSTR1</t>
  </si>
  <si>
    <t>Adjustment  of Advance GSTR1</t>
  </si>
  <si>
    <t>1-July-2017 to 31 Jan-2018</t>
  </si>
  <si>
    <t>Sales Accounts</t>
  </si>
  <si>
    <t>Group Summary</t>
  </si>
  <si>
    <t>Closing Balance</t>
  </si>
  <si>
    <t>Debit</t>
  </si>
  <si>
    <t>Credit</t>
  </si>
  <si>
    <t>Grand Total</t>
  </si>
  <si>
    <t>GSTR 1</t>
  </si>
  <si>
    <t>GSTR 3B</t>
  </si>
  <si>
    <t>Note: Voucher count and values are not provided for Document Summary. Drill down for details.</t>
  </si>
  <si>
    <t>Ineligible CGST</t>
  </si>
  <si>
    <t>Ineligible SGST</t>
  </si>
  <si>
    <t>B2B Sales Variance with GSTR1 return and Tally</t>
  </si>
  <si>
    <t>B2C Others Variance with GSTR1 return and Tally</t>
  </si>
  <si>
    <t>Total Variance</t>
  </si>
  <si>
    <t>Sales Difference with GSTR1 return and GSTR3B return</t>
  </si>
  <si>
    <t>IGST Difference with GSTR1 return and GSTR3B return</t>
  </si>
  <si>
    <t>CGST  Difference with GSTR1 return and GSTR3B return</t>
  </si>
  <si>
    <t>SGST  Difference with GSTR1 return and GSTR3B return</t>
  </si>
  <si>
    <t>CESS  Difference with GSTR1 return and GSTR3B return</t>
  </si>
  <si>
    <t>Credit note Value</t>
  </si>
  <si>
    <t>Sales differece with GSTR3B and Tally</t>
  </si>
  <si>
    <t>Output SGST differece with GSTR3B and Tally</t>
  </si>
  <si>
    <t>Output CESS differece with GSTR3B and Tally</t>
  </si>
  <si>
    <t>Input SGST differece with GSTR3B and Tally</t>
  </si>
  <si>
    <t>Input CESS differece with GSTR3B and Tally</t>
  </si>
  <si>
    <t>Output IGST differece with GSTR3B and Tally</t>
  </si>
  <si>
    <t>Output CGST differece with GSTR3B and Tally</t>
  </si>
  <si>
    <t>Input IGST differece with GSTR3B and Tally</t>
  </si>
  <si>
    <t>Input CGST differece with GSTR3B and Tally</t>
  </si>
  <si>
    <t>Ineligible ITC to be reversed in 3B CGST+SGST</t>
  </si>
  <si>
    <t>Excess reverseral of Advance in GSTR1</t>
  </si>
  <si>
    <t>Credit Note Variance with GSTR1 return And Tally</t>
  </si>
  <si>
    <t>Nil rated, Exempted and Non GST</t>
  </si>
  <si>
    <t>5. Values of exempt, Nil-rated and non-GST inward supplies</t>
  </si>
  <si>
    <t>Nature of supplies</t>
  </si>
  <si>
    <t>Inter-State supplies</t>
  </si>
  <si>
    <t>Intra-state supplies</t>
  </si>
  <si>
    <t>From a supplier under composition scheme, Exempt  and Nil rated supply</t>
  </si>
  <si>
    <t>Non GST supply</t>
  </si>
  <si>
    <t>GST SALE 12%</t>
  </si>
  <si>
    <t>outward supply (nil &amp; exempted)</t>
  </si>
  <si>
    <t>GST SALE 18%</t>
  </si>
  <si>
    <t>GST SALE 5%</t>
  </si>
  <si>
    <t>(a) Outward Taxable  supplies  (other than zero rated nil rated and exempted)</t>
  </si>
  <si>
    <t>(c) Other Outward Taxable  supplies (Nil rated exempted)</t>
  </si>
  <si>
    <t>GST SALE (28%)</t>
  </si>
  <si>
    <t>GST SALE 28%(SEVEN UP)</t>
  </si>
  <si>
    <t>GST SALE N T</t>
  </si>
  <si>
    <t>GST 28%(SEVEN UP)</t>
  </si>
  <si>
    <t>GST SALE(12%)</t>
  </si>
  <si>
    <t>GST SALE BREAD</t>
  </si>
  <si>
    <t>GST SALE NT</t>
  </si>
  <si>
    <t>GST SALES 28%</t>
  </si>
  <si>
    <t>GST SALES 5%</t>
  </si>
  <si>
    <t>1-Jul-2017 to 28-Feb-2018</t>
  </si>
  <si>
    <t>5. Values of exempt Nil-rated and non-GST inward supplies</t>
  </si>
  <si>
    <t>From a supplier under composition scheme Exempt  and Nil rated supply</t>
  </si>
  <si>
    <t>GST SALE 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</si>
</sst>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[$₹-4009]\ #,##0.00"/>
    <numFmt numFmtId="166" formatCode="&quot;&quot;0"/>
    <numFmt numFmtId="167" formatCode="&quot;&quot;0.00"/>
    <numFmt numFmtId="168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name val="Cambria"/>
      <family val="2"/>
      <scheme val="major"/>
    </font>
    <font>
      <sz val="12"/>
      <color theme="0" tint="-0.249977111117893"/>
      <name val="Cambria"/>
      <family val="2"/>
      <scheme val="major"/>
    </font>
    <font>
      <sz val="12"/>
      <color rgb="FFFFFFFF"/>
      <name val="Cambria"/>
      <family val="2"/>
      <scheme val="major"/>
    </font>
    <font>
      <b/>
      <sz val="12"/>
      <color theme="1" tint="4.9989318521683403E-2"/>
      <name val="Cambria"/>
      <family val="2"/>
      <scheme val="major"/>
    </font>
    <font>
      <b/>
      <sz val="14"/>
      <color theme="1"/>
      <name val="Cambria"/>
      <family val="2"/>
      <scheme val="major"/>
    </font>
    <font>
      <b/>
      <i/>
      <sz val="13"/>
      <color theme="0"/>
      <name val="Cambria"/>
      <family val="2"/>
      <scheme val="major"/>
    </font>
    <font>
      <b/>
      <i/>
      <sz val="13"/>
      <name val="Cambria"/>
      <family val="2"/>
      <scheme val="major"/>
    </font>
    <font>
      <sz val="12"/>
      <color rgb="FF000000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i/>
      <sz val="9"/>
      <color rgb="FF0000FF"/>
      <name val="Arial"/>
      <family val="2"/>
    </font>
    <font>
      <i/>
      <sz val="9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mbria"/>
      <family val="2"/>
      <scheme val="major"/>
    </font>
    <font>
      <sz val="11"/>
      <color theme="1"/>
      <name val="Calibri"/>
      <family val="2"/>
      <charset val="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6D1FE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7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medium">
        <color theme="8" tint="-0.499984740745262"/>
      </right>
      <top style="thin">
        <color theme="8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8" tint="-0.499984740745262"/>
      </right>
      <top/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/>
      <bottom style="thin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medium">
        <color indexed="64"/>
      </top>
      <bottom style="thin">
        <color theme="8" tint="-0.499984740745262"/>
      </bottom>
      <diagonal/>
    </border>
    <border>
      <left style="medium">
        <color indexed="64"/>
      </left>
      <right style="medium">
        <color theme="8" tint="-0.499984740745262"/>
      </right>
      <top style="thin">
        <color theme="8" tint="-0.499984740745262"/>
      </top>
      <bottom style="medium">
        <color theme="8" tint="-0.499984740745262"/>
      </bottom>
      <diagonal/>
    </border>
    <border>
      <left style="medium">
        <color indexed="64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theme="3" tint="-0.499984740745262"/>
      </left>
      <right/>
      <top style="thin">
        <color theme="8" tint="-0.499984740745262"/>
      </top>
      <bottom/>
      <diagonal/>
    </border>
    <border>
      <left style="medium">
        <color theme="3" tint="-0.499984740745262"/>
      </left>
      <right/>
      <top/>
      <bottom style="thin">
        <color theme="8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medium">
        <color theme="3" tint="-0.499984740745262"/>
      </left>
      <right style="medium">
        <color indexed="64"/>
      </right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indexed="64"/>
      </right>
      <top style="medium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indexed="64"/>
      </left>
      <right style="thin">
        <color theme="8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/>
      <right/>
      <top/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medium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medium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thin">
        <color theme="8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8" tint="-0.499984740745262"/>
      </bottom>
      <diagonal/>
    </border>
    <border>
      <left/>
      <right/>
      <top style="medium">
        <color indexed="64"/>
      </top>
      <bottom style="medium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8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8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8" tint="-0.499984740745262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medium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medium">
        <color indexed="64"/>
      </right>
      <top style="thin">
        <color theme="8" tint="-0.499984740745262"/>
      </top>
      <bottom/>
      <diagonal/>
    </border>
    <border>
      <left style="medium">
        <color indexed="64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5">
    <xf numFmtId="0" fontId="0" fillId="0" borderId="0"/>
    <xf numFmtId="164" fontId="1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</cellStyleXfs>
  <cellXfs count="240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/>
    <xf numFmtId="4" fontId="1" fillId="0" borderId="0" xfId="0" applyNumberFormat="1" applyFont="1"/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3" fontId="0" fillId="0" borderId="0" xfId="0" applyNumberFormat="1"/>
    <xf numFmtId="0" fontId="0" fillId="0" borderId="0" xfId="0"/>
    <xf numFmtId="0" fontId="10" fillId="9" borderId="2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 applyProtection="1">
      <alignment horizontal="center" vertical="center" wrapText="1"/>
    </xf>
    <xf numFmtId="0" fontId="6" fillId="10" borderId="27" xfId="0" applyNumberFormat="1" applyFont="1" applyFill="1" applyBorder="1" applyAlignment="1" applyProtection="1">
      <alignment horizontal="center" vertical="center" wrapText="1"/>
    </xf>
    <xf numFmtId="0" fontId="6" fillId="10" borderId="28" xfId="0" applyNumberFormat="1" applyFont="1" applyFill="1" applyBorder="1" applyAlignment="1" applyProtection="1">
      <alignment horizontal="center" vertical="center" wrapText="1"/>
    </xf>
    <xf numFmtId="0" fontId="6" fillId="10" borderId="29" xfId="0" applyNumberFormat="1" applyFont="1" applyFill="1" applyBorder="1" applyAlignment="1" applyProtection="1">
      <alignment horizontal="center" vertical="center" wrapText="1"/>
    </xf>
    <xf numFmtId="0" fontId="3" fillId="0" borderId="25" xfId="0" applyNumberFormat="1" applyFont="1" applyBorder="1" applyAlignment="1" applyProtection="1">
      <alignment vertical="center" wrapText="1"/>
    </xf>
    <xf numFmtId="0" fontId="3" fillId="0" borderId="23" xfId="0" applyNumberFormat="1" applyFont="1" applyBorder="1" applyAlignment="1" applyProtection="1">
      <alignment vertical="center" wrapText="1"/>
    </xf>
    <xf numFmtId="0" fontId="3" fillId="0" borderId="24" xfId="0" applyNumberFormat="1" applyFont="1" applyBorder="1" applyAlignment="1" applyProtection="1">
      <alignment vertical="center" wrapText="1"/>
    </xf>
    <xf numFmtId="0" fontId="7" fillId="6" borderId="30" xfId="0" applyNumberFormat="1" applyFont="1" applyFill="1" applyBorder="1" applyAlignment="1" applyProtection="1">
      <alignment horizontal="center" vertical="center" wrapText="1"/>
    </xf>
    <xf numFmtId="0" fontId="9" fillId="12" borderId="8" xfId="0" applyNumberFormat="1" applyFont="1" applyFill="1" applyBorder="1" applyAlignment="1" applyProtection="1">
      <alignment horizontal="center" vertical="center" wrapText="1"/>
    </xf>
    <xf numFmtId="0" fontId="9" fillId="12" borderId="13" xfId="0" applyNumberFormat="1" applyFont="1" applyFill="1" applyBorder="1" applyAlignment="1" applyProtection="1">
      <alignment horizontal="center" vertical="center" wrapText="1"/>
    </xf>
    <xf numFmtId="0" fontId="6" fillId="8" borderId="8" xfId="0" applyNumberFormat="1" applyFont="1" applyFill="1" applyBorder="1" applyAlignment="1" applyProtection="1">
      <alignment horizontal="center" vertical="center" wrapText="1"/>
    </xf>
    <xf numFmtId="0" fontId="6" fillId="8" borderId="1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Protection="1"/>
    <xf numFmtId="0" fontId="3" fillId="7" borderId="0" xfId="0" applyNumberFormat="1" applyFont="1" applyFill="1" applyProtection="1"/>
    <xf numFmtId="0" fontId="5" fillId="7" borderId="0" xfId="0" applyNumberFormat="1" applyFont="1" applyFill="1" applyAlignment="1" applyProtection="1">
      <alignment horizontal="center"/>
    </xf>
    <xf numFmtId="165" fontId="11" fillId="11" borderId="5" xfId="0" applyNumberFormat="1" applyFont="1" applyFill="1" applyBorder="1" applyAlignment="1" applyProtection="1">
      <alignment horizontal="right" vertical="center" shrinkToFit="1"/>
      <protection locked="0"/>
    </xf>
    <xf numFmtId="165" fontId="2" fillId="6" borderId="7" xfId="0" applyNumberFormat="1" applyFont="1" applyFill="1" applyBorder="1" applyAlignment="1" applyProtection="1">
      <alignment horizontal="right" vertical="center" shrinkToFit="1"/>
    </xf>
    <xf numFmtId="0" fontId="0" fillId="0" borderId="0" xfId="0" applyAlignment="1"/>
    <xf numFmtId="0" fontId="3" fillId="0" borderId="0" xfId="0" applyNumberFormat="1" applyFont="1" applyAlignment="1" applyProtection="1"/>
    <xf numFmtId="0" fontId="3" fillId="0" borderId="23" xfId="0" applyNumberFormat="1" applyFont="1" applyBorder="1" applyAlignment="1" applyProtection="1">
      <alignment vertical="center"/>
    </xf>
    <xf numFmtId="0" fontId="2" fillId="0" borderId="11" xfId="0" applyNumberFormat="1" applyFont="1" applyBorder="1" applyAlignment="1" applyProtection="1">
      <alignment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0" borderId="12" xfId="0" applyNumberFormat="1" applyFont="1" applyBorder="1" applyAlignment="1" applyProtection="1">
      <alignment horizontal="center" vertical="center"/>
    </xf>
    <xf numFmtId="0" fontId="3" fillId="0" borderId="9" xfId="0" applyNumberFormat="1" applyFont="1" applyBorder="1" applyAlignment="1" applyProtection="1">
      <alignment horizontal="left" vertical="center"/>
    </xf>
    <xf numFmtId="0" fontId="3" fillId="0" borderId="10" xfId="0" applyNumberFormat="1" applyFont="1" applyBorder="1" applyAlignment="1" applyProtection="1">
      <alignment horizontal="left" vertical="center"/>
    </xf>
    <xf numFmtId="0" fontId="3" fillId="0" borderId="14" xfId="0" applyNumberFormat="1" applyFont="1" applyBorder="1" applyAlignment="1" applyProtection="1">
      <alignment vertical="center"/>
    </xf>
    <xf numFmtId="0" fontId="3" fillId="0" borderId="15" xfId="0" applyNumberFormat="1" applyFont="1" applyBorder="1" applyAlignment="1" applyProtection="1">
      <alignment horizontal="center" vertical="center"/>
    </xf>
    <xf numFmtId="0" fontId="3" fillId="0" borderId="16" xfId="0" applyNumberFormat="1" applyFont="1" applyBorder="1" applyAlignment="1" applyProtection="1">
      <alignment horizontal="center" vertical="center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18" xfId="0" applyNumberFormat="1" applyFont="1" applyBorder="1" applyAlignment="1" applyProtection="1">
      <alignment horizontal="left" vertical="center"/>
    </xf>
    <xf numFmtId="0" fontId="3" fillId="6" borderId="19" xfId="0" applyNumberFormat="1" applyFont="1" applyFill="1" applyBorder="1" applyAlignment="1" applyProtection="1">
      <alignment vertical="center"/>
    </xf>
    <xf numFmtId="0" fontId="3" fillId="0" borderId="11" xfId="0" applyNumberFormat="1" applyFont="1" applyBorder="1" applyAlignment="1" applyProtection="1">
      <alignment vertical="center"/>
    </xf>
    <xf numFmtId="0" fontId="0" fillId="0" borderId="0" xfId="0" applyAlignment="1">
      <alignment wrapText="1"/>
    </xf>
    <xf numFmtId="0" fontId="3" fillId="0" borderId="0" xfId="0" applyNumberFormat="1" applyFont="1" applyAlignment="1" applyProtection="1">
      <alignment wrapText="1"/>
    </xf>
    <xf numFmtId="4" fontId="3" fillId="0" borderId="9" xfId="0" applyNumberFormat="1" applyFont="1" applyBorder="1" applyAlignment="1" applyProtection="1">
      <alignment horizontal="left" vertical="center" wrapText="1"/>
    </xf>
    <xf numFmtId="0" fontId="3" fillId="0" borderId="9" xfId="0" applyNumberFormat="1" applyFont="1" applyBorder="1" applyAlignment="1" applyProtection="1">
      <alignment horizontal="left" vertical="center" wrapText="1"/>
    </xf>
    <xf numFmtId="0" fontId="7" fillId="6" borderId="0" xfId="0" applyNumberFormat="1" applyFont="1" applyFill="1" applyBorder="1" applyAlignment="1" applyProtection="1">
      <alignment horizontal="center" vertical="center" wrapText="1"/>
    </xf>
    <xf numFmtId="165" fontId="7" fillId="6" borderId="0" xfId="0" applyNumberFormat="1" applyFont="1" applyFill="1" applyBorder="1" applyAlignment="1" applyProtection="1">
      <alignment horizontal="right" vertical="center" shrinkToFit="1"/>
    </xf>
    <xf numFmtId="164" fontId="11" fillId="2" borderId="26" xfId="1" applyFont="1" applyFill="1" applyBorder="1" applyAlignment="1" applyProtection="1">
      <alignment horizontal="right" vertical="center" wrapText="1" shrinkToFit="1"/>
      <protection locked="0"/>
    </xf>
    <xf numFmtId="164" fontId="0" fillId="0" borderId="0" xfId="1" applyFont="1"/>
    <xf numFmtId="2" fontId="0" fillId="0" borderId="0" xfId="0" applyNumberFormat="1"/>
    <xf numFmtId="164" fontId="0" fillId="0" borderId="0" xfId="0" applyNumberFormat="1"/>
    <xf numFmtId="166" fontId="14" fillId="0" borderId="0" xfId="0" applyNumberFormat="1" applyFont="1" applyAlignment="1">
      <alignment vertical="top"/>
    </xf>
    <xf numFmtId="166" fontId="15" fillId="0" borderId="42" xfId="0" applyNumberFormat="1" applyFont="1" applyBorder="1" applyAlignment="1">
      <alignment vertical="top"/>
    </xf>
    <xf numFmtId="0" fontId="16" fillId="0" borderId="0" xfId="0" applyFont="1" applyAlignment="1">
      <alignment vertical="top"/>
    </xf>
    <xf numFmtId="4" fontId="0" fillId="0" borderId="0" xfId="0" applyNumberFormat="1" applyFill="1"/>
    <xf numFmtId="4" fontId="0" fillId="13" borderId="0" xfId="0" applyNumberFormat="1" applyFill="1"/>
    <xf numFmtId="4" fontId="1" fillId="13" borderId="0" xfId="0" applyNumberFormat="1" applyFont="1" applyFill="1"/>
    <xf numFmtId="0" fontId="0" fillId="0" borderId="0" xfId="0"/>
    <xf numFmtId="166" fontId="14" fillId="0" borderId="0" xfId="0" applyNumberFormat="1" applyFont="1" applyAlignment="1">
      <alignment horizontal="left" vertical="top" indent="1"/>
    </xf>
    <xf numFmtId="166" fontId="15" fillId="0" borderId="42" xfId="0" applyNumberFormat="1" applyFont="1" applyBorder="1" applyAlignment="1">
      <alignment horizontal="left" vertical="top" indent="1"/>
    </xf>
    <xf numFmtId="166" fontId="14" fillId="0" borderId="0" xfId="0" applyNumberFormat="1" applyFont="1" applyAlignment="1">
      <alignment horizontal="right" vertical="top"/>
    </xf>
    <xf numFmtId="3" fontId="1" fillId="0" borderId="0" xfId="0" applyNumberFormat="1" applyFont="1"/>
    <xf numFmtId="3" fontId="0" fillId="13" borderId="0" xfId="0" applyNumberFormat="1" applyFill="1"/>
    <xf numFmtId="0" fontId="7" fillId="6" borderId="31" xfId="0" applyNumberFormat="1" applyFont="1" applyFill="1" applyBorder="1" applyAlignment="1" applyProtection="1">
      <alignment horizontal="right" vertical="center" shrinkToFit="1"/>
    </xf>
    <xf numFmtId="166" fontId="15" fillId="0" borderId="42" xfId="0" applyNumberFormat="1" applyFont="1" applyBorder="1" applyAlignment="1">
      <alignment horizontal="left" vertical="top" indent="1"/>
    </xf>
    <xf numFmtId="0" fontId="10" fillId="9" borderId="2" xfId="0" applyNumberFormat="1" applyFont="1" applyFill="1" applyBorder="1" applyAlignment="1" applyProtection="1">
      <alignment horizontal="center" vertical="center"/>
    </xf>
    <xf numFmtId="0" fontId="10" fillId="9" borderId="1" xfId="0" applyNumberFormat="1" applyFont="1" applyFill="1" applyBorder="1" applyAlignment="1" applyProtection="1">
      <alignment horizontal="center" vertical="center"/>
    </xf>
    <xf numFmtId="0" fontId="6" fillId="10" borderId="27" xfId="0" applyNumberFormat="1" applyFont="1" applyFill="1" applyBorder="1" applyAlignment="1" applyProtection="1">
      <alignment horizontal="center" vertical="center"/>
    </xf>
    <xf numFmtId="0" fontId="6" fillId="10" borderId="28" xfId="0" applyNumberFormat="1" applyFont="1" applyFill="1" applyBorder="1" applyAlignment="1" applyProtection="1">
      <alignment horizontal="center" vertical="center"/>
    </xf>
    <xf numFmtId="0" fontId="6" fillId="10" borderId="29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Border="1" applyAlignment="1" applyProtection="1">
      <alignment vertical="center"/>
    </xf>
    <xf numFmtId="0" fontId="3" fillId="0" borderId="24" xfId="0" applyNumberFormat="1" applyFont="1" applyBorder="1" applyAlignment="1" applyProtection="1">
      <alignment vertical="center"/>
    </xf>
    <xf numFmtId="0" fontId="7" fillId="6" borderId="30" xfId="0" applyNumberFormat="1" applyFont="1" applyFill="1" applyBorder="1" applyAlignment="1" applyProtection="1">
      <alignment horizontal="center" vertical="center"/>
    </xf>
    <xf numFmtId="0" fontId="9" fillId="12" borderId="8" xfId="0" applyNumberFormat="1" applyFont="1" applyFill="1" applyBorder="1" applyAlignment="1" applyProtection="1">
      <alignment horizontal="center" vertical="center"/>
    </xf>
    <xf numFmtId="0" fontId="9" fillId="12" borderId="13" xfId="0" applyNumberFormat="1" applyFont="1" applyFill="1" applyBorder="1" applyAlignment="1" applyProtection="1">
      <alignment horizontal="center" vertical="center"/>
    </xf>
    <xf numFmtId="0" fontId="6" fillId="8" borderId="8" xfId="0" applyNumberFormat="1" applyFont="1" applyFill="1" applyBorder="1" applyAlignment="1" applyProtection="1">
      <alignment horizontal="center" vertical="center"/>
    </xf>
    <xf numFmtId="0" fontId="6" fillId="8" borderId="13" xfId="0" applyNumberFormat="1" applyFont="1" applyFill="1" applyBorder="1" applyAlignment="1" applyProtection="1">
      <alignment horizontal="center" vertical="center"/>
    </xf>
    <xf numFmtId="0" fontId="0" fillId="0" borderId="0" xfId="0"/>
    <xf numFmtId="168" fontId="0" fillId="0" borderId="0" xfId="1" applyNumberFormat="1" applyFont="1"/>
    <xf numFmtId="168" fontId="0" fillId="13" borderId="0" xfId="1" applyNumberFormat="1" applyFont="1" applyFill="1"/>
    <xf numFmtId="168" fontId="0" fillId="0" borderId="0" xfId="0" applyNumberFormat="1"/>
    <xf numFmtId="0" fontId="19" fillId="16" borderId="45" xfId="0" applyFont="1" applyFill="1" applyBorder="1"/>
    <xf numFmtId="0" fontId="19" fillId="16" borderId="46" xfId="0" applyFont="1" applyFill="1" applyBorder="1"/>
    <xf numFmtId="0" fontId="20" fillId="16" borderId="46" xfId="0" applyFont="1" applyFill="1" applyBorder="1"/>
    <xf numFmtId="0" fontId="19" fillId="16" borderId="0" xfId="0" applyFont="1" applyFill="1"/>
    <xf numFmtId="38" fontId="21" fillId="16" borderId="59" xfId="0" applyNumberFormat="1" applyFont="1" applyFill="1" applyBorder="1" applyAlignment="1">
      <alignment horizontal="right"/>
    </xf>
    <xf numFmtId="38" fontId="21" fillId="16" borderId="60" xfId="0" applyNumberFormat="1" applyFont="1" applyFill="1" applyBorder="1" applyAlignment="1">
      <alignment horizontal="right"/>
    </xf>
    <xf numFmtId="38" fontId="22" fillId="16" borderId="60" xfId="0" applyNumberFormat="1" applyFont="1" applyFill="1" applyBorder="1" applyAlignment="1">
      <alignment horizontal="right"/>
    </xf>
    <xf numFmtId="38" fontId="21" fillId="16" borderId="0" xfId="0" applyNumberFormat="1" applyFont="1" applyFill="1"/>
    <xf numFmtId="38" fontId="23" fillId="0" borderId="0" xfId="0" applyNumberFormat="1" applyFont="1"/>
    <xf numFmtId="164" fontId="0" fillId="0" borderId="0" xfId="1" applyNumberFormat="1" applyFont="1"/>
    <xf numFmtId="38" fontId="23" fillId="0" borderId="45" xfId="0" applyNumberFormat="1" applyFont="1" applyBorder="1"/>
    <xf numFmtId="0" fontId="0" fillId="0" borderId="45" xfId="0" applyBorder="1"/>
    <xf numFmtId="0" fontId="5" fillId="7" borderId="0" xfId="0" applyNumberFormat="1" applyFont="1" applyFill="1" applyAlignment="1" applyProtection="1">
      <alignment horizontal="center"/>
    </xf>
    <xf numFmtId="165" fontId="7" fillId="6" borderId="31" xfId="0" applyNumberFormat="1" applyFont="1" applyFill="1" applyBorder="1" applyAlignment="1" applyProtection="1">
      <alignment horizontal="right" vertical="center" shrinkToFit="1"/>
    </xf>
    <xf numFmtId="165" fontId="11" fillId="2" borderId="26" xfId="0" applyNumberFormat="1" applyFont="1" applyFill="1" applyBorder="1" applyAlignment="1" applyProtection="1">
      <alignment horizontal="right" vertical="center" shrinkToFit="1"/>
      <protection locked="0"/>
    </xf>
    <xf numFmtId="165" fontId="11" fillId="2" borderId="47" xfId="0" applyNumberFormat="1" applyFont="1" applyFill="1" applyBorder="1" applyAlignment="1" applyProtection="1">
      <alignment horizontal="right" vertical="center" shrinkToFit="1"/>
    </xf>
    <xf numFmtId="165" fontId="11" fillId="2" borderId="22" xfId="0" applyNumberFormat="1" applyFont="1" applyFill="1" applyBorder="1" applyAlignment="1" applyProtection="1">
      <alignment horizontal="right" vertical="center" shrinkToFit="1"/>
    </xf>
    <xf numFmtId="165" fontId="7" fillId="6" borderId="50" xfId="0" applyNumberFormat="1" applyFont="1" applyFill="1" applyBorder="1" applyAlignment="1" applyProtection="1">
      <alignment horizontal="right" vertical="center" shrinkToFit="1"/>
    </xf>
    <xf numFmtId="165" fontId="7" fillId="6" borderId="51" xfId="0" applyNumberFormat="1" applyFont="1" applyFill="1" applyBorder="1" applyAlignment="1" applyProtection="1">
      <alignment horizontal="right" vertical="center" shrinkToFit="1"/>
    </xf>
    <xf numFmtId="165" fontId="11" fillId="11" borderId="5" xfId="0" applyNumberFormat="1" applyFont="1" applyFill="1" applyBorder="1" applyAlignment="1" applyProtection="1">
      <alignment horizontal="right" vertical="center" shrinkToFit="1"/>
      <protection locked="0"/>
    </xf>
    <xf numFmtId="165" fontId="11" fillId="11" borderId="5" xfId="0" applyNumberFormat="1" applyFont="1" applyFill="1" applyBorder="1" applyAlignment="1" applyProtection="1">
      <alignment horizontal="right" vertical="center" shrinkToFit="1"/>
    </xf>
    <xf numFmtId="165" fontId="2" fillId="6" borderId="7" xfId="0" applyNumberFormat="1" applyFont="1" applyFill="1" applyBorder="1" applyAlignment="1" applyProtection="1">
      <alignment horizontal="right" vertical="center" shrinkToFit="1"/>
    </xf>
    <xf numFmtId="165" fontId="2" fillId="6" borderId="55" xfId="0" applyNumberFormat="1" applyFont="1" applyFill="1" applyBorder="1" applyAlignment="1" applyProtection="1">
      <alignment horizontal="right" vertical="center" shrinkToFit="1"/>
    </xf>
    <xf numFmtId="165" fontId="11" fillId="17" borderId="62" xfId="0" applyNumberFormat="1" applyFont="1" applyFill="1" applyBorder="1" applyAlignment="1" applyProtection="1">
      <alignment horizontal="right" vertical="center" shrinkToFit="1"/>
      <protection locked="0"/>
    </xf>
    <xf numFmtId="165" fontId="11" fillId="17" borderId="69" xfId="0" applyNumberFormat="1" applyFont="1" applyFill="1" applyBorder="1" applyAlignment="1" applyProtection="1">
      <alignment horizontal="right" vertical="center" shrinkToFit="1"/>
      <protection locked="0"/>
    </xf>
    <xf numFmtId="165" fontId="11" fillId="17" borderId="70" xfId="0" applyNumberFormat="1" applyFont="1" applyFill="1" applyBorder="1" applyAlignment="1" applyProtection="1">
      <alignment horizontal="right" vertical="center" shrinkToFit="1"/>
      <protection locked="0"/>
    </xf>
    <xf numFmtId="165" fontId="2" fillId="6" borderId="66" xfId="0" applyNumberFormat="1" applyFont="1" applyFill="1" applyBorder="1" applyAlignment="1" applyProtection="1">
      <alignment horizontal="right" vertical="center" shrinkToFit="1"/>
    </xf>
    <xf numFmtId="165" fontId="2" fillId="6" borderId="67" xfId="0" applyNumberFormat="1" applyFont="1" applyFill="1" applyBorder="1" applyAlignment="1" applyProtection="1">
      <alignment horizontal="right" vertical="center" shrinkToFit="1"/>
    </xf>
    <xf numFmtId="0" fontId="3" fillId="7" borderId="0" xfId="0" applyNumberFormat="1" applyFont="1" applyFill="1" applyAlignment="1" applyProtection="1"/>
    <xf numFmtId="0" fontId="25" fillId="18" borderId="61" xfId="0" applyNumberFormat="1" applyFont="1" applyFill="1" applyBorder="1" applyAlignment="1" applyProtection="1">
      <alignment horizontal="center" vertical="center"/>
    </xf>
    <xf numFmtId="0" fontId="6" fillId="19" borderId="1" xfId="0" applyNumberFormat="1" applyFont="1" applyFill="1" applyBorder="1" applyAlignment="1" applyProtection="1">
      <alignment horizontal="center" vertical="center"/>
    </xf>
    <xf numFmtId="49" fontId="15" fillId="0" borderId="42" xfId="0" applyNumberFormat="1" applyFont="1" applyBorder="1" applyAlignment="1">
      <alignment vertical="top" wrapText="1"/>
    </xf>
    <xf numFmtId="49" fontId="15" fillId="0" borderId="42" xfId="0" applyNumberFormat="1" applyFont="1" applyBorder="1" applyAlignment="1">
      <alignment horizontal="right" vertical="top" wrapText="1"/>
    </xf>
    <xf numFmtId="166" fontId="14" fillId="0" borderId="0" xfId="0" applyNumberFormat="1" applyFont="1" applyAlignment="1">
      <alignment vertical="top"/>
    </xf>
    <xf numFmtId="166" fontId="14" fillId="0" borderId="0" xfId="0" applyNumberFormat="1" applyFont="1" applyAlignment="1">
      <alignment horizontal="left" vertical="top" indent="1"/>
    </xf>
    <xf numFmtId="0" fontId="0" fillId="0" borderId="0" xfId="0"/>
    <xf numFmtId="49" fontId="15" fillId="0" borderId="41" xfId="0" applyNumberFormat="1" applyFont="1" applyBorder="1" applyAlignment="1">
      <alignment horizontal="left" vertical="top" indent="2"/>
    </xf>
    <xf numFmtId="49" fontId="15" fillId="0" borderId="0" xfId="0" applyNumberFormat="1" applyFont="1" applyBorder="1" applyAlignment="1">
      <alignment horizontal="left" vertical="top" indent="2"/>
    </xf>
    <xf numFmtId="49" fontId="14" fillId="0" borderId="45" xfId="0" applyNumberFormat="1" applyFont="1" applyBorder="1" applyAlignment="1">
      <alignment horizontal="center" vertical="top"/>
    </xf>
    <xf numFmtId="49" fontId="14" fillId="0" borderId="0" xfId="0" applyNumberFormat="1" applyFont="1" applyAlignment="1">
      <alignment vertical="top"/>
    </xf>
    <xf numFmtId="166" fontId="14" fillId="0" borderId="0" xfId="0" applyNumberFormat="1" applyFont="1" applyAlignment="1">
      <alignment horizontal="right" vertical="top"/>
    </xf>
    <xf numFmtId="49" fontId="15" fillId="0" borderId="42" xfId="0" applyNumberFormat="1" applyFont="1" applyBorder="1" applyAlignment="1">
      <alignment horizontal="left" vertical="top" indent="2"/>
    </xf>
    <xf numFmtId="43" fontId="0" fillId="0" borderId="0" xfId="0" applyNumberFormat="1"/>
    <xf numFmtId="168" fontId="0" fillId="0" borderId="0" xfId="1" applyNumberFormat="1" applyFont="1" applyFill="1"/>
    <xf numFmtId="0" fontId="0" fillId="0" borderId="0" xfId="0"/>
    <xf numFmtId="0" fontId="16" fillId="0" borderId="0" xfId="0" applyFont="1" applyAlignment="1">
      <alignment vertical="top"/>
    </xf>
    <xf numFmtId="49" fontId="15" fillId="0" borderId="42" xfId="0" applyNumberFormat="1" applyFont="1" applyBorder="1" applyAlignment="1">
      <alignment horizontal="right" vertical="top" wrapText="1"/>
    </xf>
    <xf numFmtId="166" fontId="14" fillId="0" borderId="0" xfId="0" applyNumberFormat="1" applyFont="1" applyAlignment="1">
      <alignment vertical="top"/>
    </xf>
    <xf numFmtId="166" fontId="14" fillId="0" borderId="0" xfId="0" applyNumberFormat="1" applyFont="1" applyAlignment="1">
      <alignment horizontal="left" vertical="top" indent="1"/>
    </xf>
    <xf numFmtId="167" fontId="14" fillId="0" borderId="0" xfId="0" applyNumberFormat="1" applyFont="1" applyAlignment="1">
      <alignment horizontal="right" vertical="top"/>
    </xf>
    <xf numFmtId="166" fontId="15" fillId="0" borderId="42" xfId="0" applyNumberFormat="1" applyFont="1" applyBorder="1" applyAlignment="1">
      <alignment vertical="top"/>
    </xf>
    <xf numFmtId="166" fontId="15" fillId="0" borderId="42" xfId="0" applyNumberFormat="1" applyFont="1" applyBorder="1" applyAlignment="1">
      <alignment horizontal="left" vertical="top" indent="1"/>
    </xf>
    <xf numFmtId="167" fontId="15" fillId="0" borderId="42" xfId="0" applyNumberFormat="1" applyFont="1" applyBorder="1" applyAlignment="1">
      <alignment horizontal="right" vertical="top"/>
    </xf>
    <xf numFmtId="0" fontId="25" fillId="18" borderId="61" xfId="0" applyNumberFormat="1" applyFont="1" applyFill="1" applyBorder="1" applyAlignment="1" applyProtection="1">
      <alignment horizontal="center" vertical="center"/>
    </xf>
    <xf numFmtId="49" fontId="15" fillId="0" borderId="43" xfId="0" applyNumberFormat="1" applyFont="1" applyBorder="1" applyAlignment="1">
      <alignment horizontal="left" vertical="top" indent="2"/>
    </xf>
    <xf numFmtId="49" fontId="15" fillId="0" borderId="44" xfId="0" applyNumberFormat="1" applyFont="1" applyBorder="1" applyAlignment="1">
      <alignment horizontal="left" vertical="top" indent="2"/>
    </xf>
    <xf numFmtId="166" fontId="15" fillId="0" borderId="0" xfId="0" applyNumberFormat="1" applyFont="1" applyBorder="1" applyAlignment="1">
      <alignment horizontal="right" vertical="top"/>
    </xf>
    <xf numFmtId="167" fontId="15" fillId="0" borderId="0" xfId="0" applyNumberFormat="1" applyFont="1" applyBorder="1" applyAlignment="1">
      <alignment horizontal="right" vertical="top"/>
    </xf>
    <xf numFmtId="0" fontId="2" fillId="0" borderId="11" xfId="0" applyNumberFormat="1" applyFont="1" applyBorder="1" applyAlignment="1" applyProtection="1">
      <alignment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left" vertical="center" wrapText="1" indent="3"/>
    </xf>
    <xf numFmtId="0" fontId="3" fillId="0" borderId="10" xfId="0" applyNumberFormat="1" applyFont="1" applyBorder="1" applyAlignment="1" applyProtection="1">
      <alignment horizontal="left" vertical="center" wrapText="1" indent="3"/>
    </xf>
    <xf numFmtId="0" fontId="3" fillId="0" borderId="14" xfId="0" applyNumberFormat="1" applyFont="1" applyBorder="1" applyAlignment="1" applyProtection="1">
      <alignment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NumberFormat="1" applyFont="1" applyBorder="1" applyAlignment="1" applyProtection="1">
      <alignment horizontal="center" vertical="center" wrapText="1"/>
    </xf>
    <xf numFmtId="0" fontId="3" fillId="0" borderId="18" xfId="0" applyNumberFormat="1" applyFont="1" applyBorder="1" applyAlignment="1" applyProtection="1">
      <alignment horizontal="left" vertical="center" wrapText="1" indent="3"/>
    </xf>
    <xf numFmtId="0" fontId="3" fillId="6" borderId="19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Border="1" applyAlignment="1" applyProtection="1">
      <alignment vertical="center" wrapText="1"/>
    </xf>
    <xf numFmtId="0" fontId="25" fillId="18" borderId="61" xfId="0" applyNumberFormat="1" applyFont="1" applyFill="1" applyBorder="1" applyAlignment="1" applyProtection="1">
      <alignment horizontal="center" vertical="center" wrapText="1"/>
    </xf>
    <xf numFmtId="0" fontId="6" fillId="19" borderId="1" xfId="0" applyNumberFormat="1" applyFont="1" applyFill="1" applyBorder="1" applyAlignment="1" applyProtection="1">
      <alignment horizontal="center" vertical="center" wrapText="1"/>
    </xf>
    <xf numFmtId="166" fontId="15" fillId="0" borderId="42" xfId="0" applyNumberFormat="1" applyFont="1" applyBorder="1" applyAlignment="1">
      <alignment horizontal="right" vertical="top"/>
    </xf>
    <xf numFmtId="49" fontId="15" fillId="0" borderId="42" xfId="0" applyNumberFormat="1" applyFont="1" applyBorder="1" applyAlignment="1">
      <alignment vertical="top" wrapText="1"/>
    </xf>
    <xf numFmtId="166" fontId="14" fillId="0" borderId="0" xfId="0" applyNumberFormat="1" applyFont="1" applyAlignment="1">
      <alignment horizontal="right" vertical="top"/>
    </xf>
    <xf numFmtId="49" fontId="16" fillId="0" borderId="0" xfId="0" applyNumberFormat="1" applyFont="1" applyAlignment="1">
      <alignment vertical="top"/>
    </xf>
    <xf numFmtId="49" fontId="13" fillId="0" borderId="41" xfId="0" applyNumberFormat="1" applyFont="1" applyBorder="1" applyAlignment="1">
      <alignment vertical="top"/>
    </xf>
    <xf numFmtId="49" fontId="18" fillId="0" borderId="41" xfId="0" applyNumberFormat="1" applyFont="1" applyBorder="1" applyAlignment="1">
      <alignment horizontal="center" vertical="top" wrapText="1"/>
    </xf>
    <xf numFmtId="49" fontId="14" fillId="0" borderId="43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horizontal="center" vertical="top" wrapText="1"/>
    </xf>
    <xf numFmtId="49" fontId="15" fillId="0" borderId="72" xfId="0" applyNumberFormat="1" applyFont="1" applyBorder="1" applyAlignment="1">
      <alignment horizontal="center" vertical="top"/>
    </xf>
    <xf numFmtId="49" fontId="15" fillId="0" borderId="41" xfId="0" applyNumberFormat="1" applyFont="1" applyBorder="1" applyAlignment="1">
      <alignment horizontal="center" vertical="top"/>
    </xf>
    <xf numFmtId="49" fontId="13" fillId="0" borderId="41" xfId="0" applyNumberFormat="1" applyFont="1" applyBorder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49" fontId="15" fillId="0" borderId="40" xfId="0" applyNumberFormat="1" applyFont="1" applyBorder="1" applyAlignment="1">
      <alignment vertical="top"/>
    </xf>
    <xf numFmtId="49" fontId="15" fillId="0" borderId="42" xfId="0" applyNumberFormat="1" applyFont="1" applyBorder="1" applyAlignment="1">
      <alignment vertical="top"/>
    </xf>
    <xf numFmtId="49" fontId="14" fillId="0" borderId="41" xfId="0" applyNumberFormat="1" applyFont="1" applyBorder="1" applyAlignment="1">
      <alignment vertical="top" wrapText="1"/>
    </xf>
    <xf numFmtId="49" fontId="14" fillId="0" borderId="0" xfId="0" applyNumberFormat="1" applyFont="1" applyAlignment="1">
      <alignment vertical="top" wrapText="1"/>
    </xf>
    <xf numFmtId="49" fontId="15" fillId="0" borderId="40" xfId="0" applyNumberFormat="1" applyFont="1" applyBorder="1" applyAlignment="1">
      <alignment horizontal="right" vertical="top"/>
    </xf>
    <xf numFmtId="49" fontId="15" fillId="0" borderId="41" xfId="0" applyNumberFormat="1" applyFont="1" applyBorder="1" applyAlignment="1">
      <alignment vertical="top"/>
    </xf>
    <xf numFmtId="166" fontId="15" fillId="0" borderId="42" xfId="0" applyNumberFormat="1" applyFont="1" applyBorder="1" applyAlignment="1">
      <alignment horizontal="right" vertical="top"/>
    </xf>
    <xf numFmtId="49" fontId="14" fillId="0" borderId="40" xfId="0" applyNumberFormat="1" applyFont="1" applyBorder="1" applyAlignment="1">
      <alignment horizontal="left" vertical="top" indent="2"/>
    </xf>
    <xf numFmtId="49" fontId="14" fillId="0" borderId="0" xfId="0" applyNumberFormat="1" applyFont="1" applyAlignment="1">
      <alignment horizontal="left" vertical="top" indent="2"/>
    </xf>
    <xf numFmtId="49" fontId="15" fillId="0" borderId="42" xfId="0" applyNumberFormat="1" applyFont="1" applyBorder="1" applyAlignment="1">
      <alignment horizontal="left" vertical="top" wrapText="1" indent="2"/>
    </xf>
    <xf numFmtId="49" fontId="17" fillId="0" borderId="0" xfId="0" applyNumberFormat="1" applyFont="1" applyAlignment="1">
      <alignment vertical="top"/>
    </xf>
    <xf numFmtId="49" fontId="15" fillId="0" borderId="42" xfId="0" applyNumberFormat="1" applyFont="1" applyBorder="1" applyAlignment="1">
      <alignment vertical="top" wrapText="1"/>
    </xf>
    <xf numFmtId="49" fontId="14" fillId="0" borderId="40" xfId="0" applyNumberFormat="1" applyFont="1" applyBorder="1" applyAlignment="1">
      <alignment vertical="top" wrapText="1"/>
    </xf>
    <xf numFmtId="49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right" vertical="top"/>
    </xf>
    <xf numFmtId="166" fontId="15" fillId="0" borderId="41" xfId="0" applyNumberFormat="1" applyFont="1" applyBorder="1" applyAlignment="1">
      <alignment horizontal="right" vertical="top"/>
    </xf>
    <xf numFmtId="166" fontId="14" fillId="0" borderId="0" xfId="0" applyNumberFormat="1" applyFont="1" applyAlignment="1">
      <alignment horizontal="right" vertical="top"/>
    </xf>
    <xf numFmtId="0" fontId="8" fillId="0" borderId="56" xfId="0" applyNumberFormat="1" applyFont="1" applyBorder="1" applyAlignment="1" applyProtection="1">
      <alignment horizontal="center" vertical="center"/>
    </xf>
    <xf numFmtId="0" fontId="8" fillId="0" borderId="57" xfId="0" applyNumberFormat="1" applyFont="1" applyBorder="1" applyAlignment="1" applyProtection="1">
      <alignment horizontal="center" vertical="center"/>
    </xf>
    <xf numFmtId="0" fontId="8" fillId="0" borderId="58" xfId="0" applyNumberFormat="1" applyFont="1" applyBorder="1" applyAlignment="1" applyProtection="1">
      <alignment horizontal="center" vertical="center"/>
    </xf>
    <xf numFmtId="0" fontId="3" fillId="10" borderId="33" xfId="0" applyNumberFormat="1" applyFont="1" applyFill="1" applyBorder="1" applyAlignment="1" applyProtection="1">
      <alignment horizontal="center" vertical="center" wrapText="1"/>
    </xf>
    <xf numFmtId="0" fontId="3" fillId="10" borderId="34" xfId="0" applyNumberFormat="1" applyFont="1" applyFill="1" applyBorder="1" applyAlignment="1" applyProtection="1">
      <alignment horizontal="center" vertical="center" wrapText="1"/>
    </xf>
    <xf numFmtId="0" fontId="3" fillId="10" borderId="48" xfId="0" applyNumberFormat="1" applyFont="1" applyFill="1" applyBorder="1" applyAlignment="1" applyProtection="1">
      <alignment horizontal="center" vertical="center" wrapText="1"/>
    </xf>
    <xf numFmtId="0" fontId="3" fillId="10" borderId="32" xfId="0" applyNumberFormat="1" applyFont="1" applyFill="1" applyBorder="1" applyAlignment="1" applyProtection="1">
      <alignment horizontal="center" vertical="center" wrapText="1"/>
    </xf>
    <xf numFmtId="0" fontId="3" fillId="10" borderId="49" xfId="0" applyNumberFormat="1" applyFont="1" applyFill="1" applyBorder="1" applyAlignment="1" applyProtection="1">
      <alignment horizontal="center" vertical="center" wrapText="1"/>
    </xf>
    <xf numFmtId="0" fontId="3" fillId="10" borderId="35" xfId="0" applyNumberFormat="1" applyFont="1" applyFill="1" applyBorder="1" applyAlignment="1" applyProtection="1">
      <alignment horizontal="center" vertical="center"/>
    </xf>
    <xf numFmtId="0" fontId="3" fillId="10" borderId="36" xfId="0" applyNumberFormat="1" applyFont="1" applyFill="1" applyBorder="1" applyAlignment="1" applyProtection="1">
      <alignment horizontal="center" vertical="center"/>
    </xf>
    <xf numFmtId="0" fontId="3" fillId="10" borderId="37" xfId="0" applyNumberFormat="1" applyFont="1" applyFill="1" applyBorder="1" applyAlignment="1" applyProtection="1">
      <alignment horizontal="center" vertical="center"/>
    </xf>
    <xf numFmtId="0" fontId="8" fillId="0" borderId="52" xfId="0" applyNumberFormat="1" applyFont="1" applyBorder="1" applyAlignment="1" applyProtection="1">
      <alignment horizontal="center" vertical="center"/>
    </xf>
    <xf numFmtId="0" fontId="8" fillId="0" borderId="53" xfId="0" applyNumberFormat="1" applyFont="1" applyBorder="1" applyAlignment="1" applyProtection="1">
      <alignment horizontal="center" vertical="center"/>
    </xf>
    <xf numFmtId="0" fontId="8" fillId="0" borderId="54" xfId="0" applyNumberFormat="1" applyFont="1" applyBorder="1" applyAlignment="1" applyProtection="1">
      <alignment horizontal="center" vertical="center"/>
    </xf>
    <xf numFmtId="0" fontId="4" fillId="8" borderId="38" xfId="0" applyNumberFormat="1" applyFont="1" applyFill="1" applyBorder="1" applyAlignment="1" applyProtection="1">
      <alignment horizontal="center" vertical="center"/>
    </xf>
    <xf numFmtId="0" fontId="4" fillId="8" borderId="39" xfId="0" applyNumberFormat="1" applyFont="1" applyFill="1" applyBorder="1" applyAlignment="1" applyProtection="1">
      <alignment horizontal="center" vertical="center"/>
    </xf>
    <xf numFmtId="0" fontId="4" fillId="8" borderId="3" xfId="0" applyNumberFormat="1" applyFont="1" applyFill="1" applyBorder="1" applyAlignment="1" applyProtection="1">
      <alignment horizontal="center" vertical="center"/>
    </xf>
    <xf numFmtId="0" fontId="4" fillId="8" borderId="4" xfId="0" applyNumberFormat="1" applyFont="1" applyFill="1" applyBorder="1" applyAlignment="1" applyProtection="1">
      <alignment horizontal="center" vertical="center"/>
    </xf>
    <xf numFmtId="0" fontId="25" fillId="18" borderId="64" xfId="0" applyNumberFormat="1" applyFont="1" applyFill="1" applyBorder="1" applyAlignment="1" applyProtection="1">
      <alignment horizontal="center" vertical="center"/>
    </xf>
    <xf numFmtId="0" fontId="25" fillId="18" borderId="61" xfId="0" applyNumberFormat="1" applyFont="1" applyFill="1" applyBorder="1" applyAlignment="1" applyProtection="1">
      <alignment horizontal="center" vertical="center"/>
    </xf>
    <xf numFmtId="0" fontId="6" fillId="19" borderId="52" xfId="0" applyNumberFormat="1" applyFont="1" applyFill="1" applyBorder="1" applyAlignment="1" applyProtection="1">
      <alignment horizontal="center" vertical="center"/>
    </xf>
    <xf numFmtId="0" fontId="6" fillId="19" borderId="54" xfId="0" applyNumberFormat="1" applyFont="1" applyFill="1" applyBorder="1" applyAlignment="1" applyProtection="1">
      <alignment horizontal="center" vertical="center"/>
    </xf>
    <xf numFmtId="0" fontId="3" fillId="0" borderId="68" xfId="0" applyNumberFormat="1" applyFont="1" applyBorder="1" applyAlignment="1" applyProtection="1">
      <alignment horizontal="left" vertical="center"/>
    </xf>
    <xf numFmtId="0" fontId="3" fillId="0" borderId="62" xfId="0" applyNumberFormat="1" applyFont="1" applyBorder="1" applyAlignment="1" applyProtection="1">
      <alignment horizontal="left" vertical="center"/>
    </xf>
    <xf numFmtId="0" fontId="3" fillId="0" borderId="71" xfId="0" applyNumberFormat="1" applyFont="1" applyBorder="1" applyAlignment="1" applyProtection="1">
      <alignment horizontal="left" vertical="center"/>
    </xf>
    <xf numFmtId="0" fontId="3" fillId="0" borderId="63" xfId="0" applyNumberFormat="1" applyFont="1" applyBorder="1" applyAlignment="1" applyProtection="1">
      <alignment horizontal="left" vertical="center"/>
    </xf>
    <xf numFmtId="0" fontId="2" fillId="6" borderId="65" xfId="0" applyNumberFormat="1" applyFont="1" applyFill="1" applyBorder="1" applyAlignment="1" applyProtection="1">
      <alignment horizontal="center" vertical="center"/>
    </xf>
    <xf numFmtId="0" fontId="2" fillId="6" borderId="66" xfId="0" applyNumberFormat="1" applyFont="1" applyFill="1" applyBorder="1" applyAlignment="1" applyProtection="1">
      <alignment horizontal="center" vertical="center"/>
    </xf>
    <xf numFmtId="0" fontId="25" fillId="18" borderId="64" xfId="0" applyNumberFormat="1" applyFont="1" applyFill="1" applyBorder="1" applyAlignment="1" applyProtection="1">
      <alignment horizontal="center" vertical="center" wrapText="1"/>
    </xf>
    <xf numFmtId="0" fontId="25" fillId="18" borderId="61" xfId="0" applyNumberFormat="1" applyFont="1" applyFill="1" applyBorder="1" applyAlignment="1" applyProtection="1">
      <alignment horizontal="center" vertical="center" wrapText="1"/>
    </xf>
    <xf numFmtId="0" fontId="6" fillId="19" borderId="52" xfId="0" applyNumberFormat="1" applyFont="1" applyFill="1" applyBorder="1" applyAlignment="1" applyProtection="1">
      <alignment horizontal="center" vertical="center" wrapText="1"/>
    </xf>
    <xf numFmtId="0" fontId="6" fillId="19" borderId="54" xfId="0" applyNumberFormat="1" applyFont="1" applyFill="1" applyBorder="1" applyAlignment="1" applyProtection="1">
      <alignment horizontal="center" vertical="center" wrapText="1"/>
    </xf>
    <xf numFmtId="0" fontId="3" fillId="0" borderId="68" xfId="0" applyNumberFormat="1" applyFont="1" applyBorder="1" applyAlignment="1" applyProtection="1">
      <alignment horizontal="left" vertical="center" wrapText="1"/>
    </xf>
    <xf numFmtId="0" fontId="3" fillId="0" borderId="62" xfId="0" applyNumberFormat="1" applyFont="1" applyBorder="1" applyAlignment="1" applyProtection="1">
      <alignment horizontal="left" vertical="center" wrapText="1"/>
    </xf>
    <xf numFmtId="0" fontId="3" fillId="0" borderId="71" xfId="0" applyNumberFormat="1" applyFont="1" applyBorder="1" applyAlignment="1" applyProtection="1">
      <alignment horizontal="left" vertical="center" wrapText="1"/>
    </xf>
    <xf numFmtId="0" fontId="3" fillId="0" borderId="63" xfId="0" applyNumberFormat="1" applyFont="1" applyBorder="1" applyAlignment="1" applyProtection="1">
      <alignment horizontal="left" vertical="center" wrapText="1"/>
    </xf>
    <xf numFmtId="0" fontId="2" fillId="6" borderId="65" xfId="0" applyNumberFormat="1" applyFont="1" applyFill="1" applyBorder="1" applyAlignment="1" applyProtection="1">
      <alignment horizontal="center" vertical="center" wrapText="1"/>
    </xf>
    <xf numFmtId="0" fontId="2" fillId="6" borderId="66" xfId="0" applyNumberFormat="1" applyFont="1" applyFill="1" applyBorder="1" applyAlignment="1" applyProtection="1">
      <alignment horizontal="center" vertical="center" wrapText="1"/>
    </xf>
    <xf numFmtId="0" fontId="3" fillId="10" borderId="35" xfId="0" applyNumberFormat="1" applyFont="1" applyFill="1" applyBorder="1" applyAlignment="1" applyProtection="1">
      <alignment horizontal="center" vertical="center" wrapText="1"/>
    </xf>
    <xf numFmtId="0" fontId="3" fillId="10" borderId="36" xfId="0" applyNumberFormat="1" applyFont="1" applyFill="1" applyBorder="1" applyAlignment="1" applyProtection="1">
      <alignment horizontal="center" vertical="center" wrapText="1"/>
    </xf>
    <xf numFmtId="0" fontId="3" fillId="10" borderId="37" xfId="0" applyNumberFormat="1" applyFont="1" applyFill="1" applyBorder="1" applyAlignment="1" applyProtection="1">
      <alignment horizontal="center" vertical="center" wrapText="1"/>
    </xf>
    <xf numFmtId="0" fontId="4" fillId="8" borderId="38" xfId="0" applyNumberFormat="1" applyFont="1" applyFill="1" applyBorder="1" applyAlignment="1" applyProtection="1">
      <alignment horizontal="center" vertical="center" wrapText="1"/>
    </xf>
    <xf numFmtId="0" fontId="4" fillId="8" borderId="39" xfId="0" applyNumberFormat="1" applyFont="1" applyFill="1" applyBorder="1" applyAlignment="1" applyProtection="1">
      <alignment horizontal="center" vertical="center" wrapText="1"/>
    </xf>
    <xf numFmtId="0" fontId="4" fillId="8" borderId="3" xfId="0" applyNumberFormat="1" applyFont="1" applyFill="1" applyBorder="1" applyAlignment="1" applyProtection="1">
      <alignment horizontal="center" vertical="center" wrapText="1"/>
    </xf>
    <xf numFmtId="0" fontId="4" fillId="8" borderId="4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Border="1" applyAlignment="1" applyProtection="1">
      <alignment horizontal="center" vertical="center"/>
    </xf>
    <xf numFmtId="0" fontId="8" fillId="0" borderId="21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center" vertical="center"/>
    </xf>
    <xf numFmtId="0" fontId="0" fillId="5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40" xfId="0" applyBorder="1" applyAlignment="1">
      <alignment horizontal="center"/>
    </xf>
    <xf numFmtId="0" fontId="24" fillId="0" borderId="45" xfId="0" applyFont="1" applyBorder="1" applyAlignment="1">
      <alignment horizontal="center"/>
    </xf>
  </cellXfs>
  <cellStyles count="95">
    <cellStyle name="Comma" xfId="1" builtinId="3"/>
    <cellStyle name="Normal" xfId="0" builtinId="0"/>
    <cellStyle name="Normal 100" xfId="21"/>
    <cellStyle name="Normal 101" xfId="23"/>
    <cellStyle name="Normal 102" xfId="24"/>
    <cellStyle name="Normal 103" xfId="25"/>
    <cellStyle name="Normal 104" xfId="27"/>
    <cellStyle name="Normal 105" xfId="4"/>
    <cellStyle name="Normal 106" xfId="22"/>
    <cellStyle name="Normal 16" xfId="67"/>
    <cellStyle name="Normal 17" xfId="68"/>
    <cellStyle name="Normal 18" xfId="28"/>
    <cellStyle name="Normal 19" xfId="69"/>
    <cellStyle name="Normal 2" xfId="11"/>
    <cellStyle name="Normal 20" xfId="29"/>
    <cellStyle name="Normal 21" xfId="70"/>
    <cellStyle name="Normal 22" xfId="75"/>
    <cellStyle name="Normal 23" xfId="71"/>
    <cellStyle name="Normal 24" xfId="72"/>
    <cellStyle name="Normal 25" xfId="73"/>
    <cellStyle name="Normal 26" xfId="74"/>
    <cellStyle name="Normal 27" xfId="76"/>
    <cellStyle name="Normal 28" xfId="77"/>
    <cellStyle name="Normal 29" xfId="78"/>
    <cellStyle name="Normal 3" xfId="2"/>
    <cellStyle name="Normal 30" xfId="52"/>
    <cellStyle name="Normal 31" xfId="79"/>
    <cellStyle name="Normal 32" xfId="80"/>
    <cellStyle name="Normal 33" xfId="54"/>
    <cellStyle name="Normal 34" xfId="63"/>
    <cellStyle name="Normal 35" xfId="30"/>
    <cellStyle name="Normal 36" xfId="81"/>
    <cellStyle name="Normal 37" xfId="82"/>
    <cellStyle name="Normal 38" xfId="83"/>
    <cellStyle name="Normal 39" xfId="84"/>
    <cellStyle name="Normal 40" xfId="85"/>
    <cellStyle name="Normal 41" xfId="86"/>
    <cellStyle name="Normal 42" xfId="87"/>
    <cellStyle name="Normal 43" xfId="88"/>
    <cellStyle name="Normal 44" xfId="89"/>
    <cellStyle name="Normal 45" xfId="90"/>
    <cellStyle name="Normal 46" xfId="91"/>
    <cellStyle name="Normal 47" xfId="92"/>
    <cellStyle name="Normal 48" xfId="93"/>
    <cellStyle name="Normal 49" xfId="94"/>
    <cellStyle name="Normal 50" xfId="3"/>
    <cellStyle name="Normal 51" xfId="31"/>
    <cellStyle name="Normal 52" xfId="32"/>
    <cellStyle name="Normal 53" xfId="33"/>
    <cellStyle name="Normal 54" xfId="34"/>
    <cellStyle name="Normal 55" xfId="5"/>
    <cellStyle name="Normal 56" xfId="6"/>
    <cellStyle name="Normal 57" xfId="7"/>
    <cellStyle name="Normal 58" xfId="8"/>
    <cellStyle name="Normal 59" xfId="35"/>
    <cellStyle name="Normal 60" xfId="36"/>
    <cellStyle name="Normal 61" xfId="37"/>
    <cellStyle name="Normal 62" xfId="38"/>
    <cellStyle name="Normal 63" xfId="16"/>
    <cellStyle name="Normal 64" xfId="39"/>
    <cellStyle name="Normal 65" xfId="40"/>
    <cellStyle name="Normal 66" xfId="41"/>
    <cellStyle name="Normal 67" xfId="42"/>
    <cellStyle name="Normal 68" xfId="43"/>
    <cellStyle name="Normal 69" xfId="26"/>
    <cellStyle name="Normal 70" xfId="44"/>
    <cellStyle name="Normal 71" xfId="45"/>
    <cellStyle name="Normal 72" xfId="46"/>
    <cellStyle name="Normal 73" xfId="47"/>
    <cellStyle name="Normal 74" xfId="48"/>
    <cellStyle name="Normal 75" xfId="49"/>
    <cellStyle name="Normal 76" xfId="50"/>
    <cellStyle name="Normal 77" xfId="51"/>
    <cellStyle name="Normal 78" xfId="53"/>
    <cellStyle name="Normal 79" xfId="55"/>
    <cellStyle name="Normal 80" xfId="56"/>
    <cellStyle name="Normal 81" xfId="57"/>
    <cellStyle name="Normal 82" xfId="58"/>
    <cellStyle name="Normal 83" xfId="59"/>
    <cellStyle name="Normal 84" xfId="60"/>
    <cellStyle name="Normal 85" xfId="61"/>
    <cellStyle name="Normal 86" xfId="62"/>
    <cellStyle name="Normal 87" xfId="64"/>
    <cellStyle name="Normal 88" xfId="65"/>
    <cellStyle name="Normal 89" xfId="66"/>
    <cellStyle name="Normal 90" xfId="9"/>
    <cellStyle name="Normal 91" xfId="10"/>
    <cellStyle name="Normal 92" xfId="12"/>
    <cellStyle name="Normal 93" xfId="13"/>
    <cellStyle name="Normal 94" xfId="14"/>
    <cellStyle name="Normal 95" xfId="15"/>
    <cellStyle name="Normal 96" xfId="17"/>
    <cellStyle name="Normal 97" xfId="18"/>
    <cellStyle name="Normal 98" xfId="19"/>
    <cellStyle name="Normal 99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workbookViewId="0">
      <selection activeCell="F12" sqref="F12"/>
    </sheetView>
  </sheetViews>
  <sheetFormatPr defaultColWidth="9.109375" defaultRowHeight="14.4" x14ac:dyDescent="0.3"/>
  <cols>
    <col min="1" max="1" width="20.44140625" style="129" bestFit="1" customWidth="1"/>
    <col min="2" max="2" width="9.44140625" style="129" bestFit="1" customWidth="1"/>
    <col min="3" max="3" width="14.88671875" style="129" bestFit="1" customWidth="1"/>
    <col min="4" max="16384" width="9.109375" style="129"/>
  </cols>
  <sheetData>
    <row r="1" spans="1:3" ht="15.6" x14ac:dyDescent="0.3">
      <c r="A1" s="162" t="s">
        <v>95</v>
      </c>
      <c r="B1" s="162"/>
      <c r="C1" s="162"/>
    </row>
    <row r="2" spans="1:3" ht="15" x14ac:dyDescent="0.25">
      <c r="A2" s="161" t="s">
        <v>96</v>
      </c>
      <c r="B2" s="161"/>
      <c r="C2" s="161"/>
    </row>
    <row r="3" spans="1:3" ht="15" x14ac:dyDescent="0.25">
      <c r="A3" s="161" t="s">
        <v>149</v>
      </c>
      <c r="B3" s="161"/>
      <c r="C3" s="161"/>
    </row>
    <row r="4" spans="1:3" ht="15" customHeight="1" x14ac:dyDescent="0.3">
      <c r="A4" s="121" t="s">
        <v>89</v>
      </c>
      <c r="B4" s="163" t="s">
        <v>95</v>
      </c>
      <c r="C4" s="163"/>
    </row>
    <row r="5" spans="1:3" ht="15" customHeight="1" x14ac:dyDescent="0.3">
      <c r="A5" s="139" t="s">
        <v>74</v>
      </c>
      <c r="B5" s="164" t="s">
        <v>149</v>
      </c>
      <c r="C5" s="165"/>
    </row>
    <row r="6" spans="1:3" ht="15" x14ac:dyDescent="0.25">
      <c r="A6" s="139" t="s">
        <v>89</v>
      </c>
      <c r="B6" s="166" t="s">
        <v>97</v>
      </c>
      <c r="C6" s="167"/>
    </row>
    <row r="7" spans="1:3" ht="15" x14ac:dyDescent="0.25">
      <c r="A7" s="140" t="s">
        <v>89</v>
      </c>
      <c r="B7" s="123" t="s">
        <v>98</v>
      </c>
      <c r="C7" s="123" t="s">
        <v>99</v>
      </c>
    </row>
    <row r="8" spans="1:3" ht="15" x14ac:dyDescent="0.25">
      <c r="A8" s="124" t="s">
        <v>143</v>
      </c>
      <c r="B8" s="160"/>
      <c r="C8" s="134">
        <v>80437.05</v>
      </c>
    </row>
    <row r="9" spans="1:3" ht="15" x14ac:dyDescent="0.25">
      <c r="A9" s="124" t="s">
        <v>144</v>
      </c>
      <c r="B9" s="160"/>
      <c r="C9" s="134">
        <v>2957832.94</v>
      </c>
    </row>
    <row r="10" spans="1:3" ht="15" x14ac:dyDescent="0.25">
      <c r="A10" s="124" t="s">
        <v>136</v>
      </c>
      <c r="B10" s="160"/>
      <c r="C10" s="134">
        <v>7920229.7999999998</v>
      </c>
    </row>
    <row r="11" spans="1:3" ht="15" x14ac:dyDescent="0.25">
      <c r="A11" s="124" t="s">
        <v>140</v>
      </c>
      <c r="B11" s="160"/>
      <c r="C11" s="134">
        <v>475275.89</v>
      </c>
    </row>
    <row r="12" spans="1:3" ht="15" x14ac:dyDescent="0.25">
      <c r="A12" s="124" t="s">
        <v>137</v>
      </c>
      <c r="B12" s="160"/>
      <c r="C12" s="134">
        <v>1805063.58</v>
      </c>
    </row>
    <row r="13" spans="1:3" ht="15" x14ac:dyDescent="0.25">
      <c r="A13" s="124" t="s">
        <v>145</v>
      </c>
      <c r="B13" s="160"/>
      <c r="C13" s="134">
        <v>405107.4</v>
      </c>
    </row>
    <row r="14" spans="1:3" ht="15" x14ac:dyDescent="0.25">
      <c r="A14" s="126" t="s">
        <v>100</v>
      </c>
      <c r="B14" s="158"/>
      <c r="C14" s="137">
        <v>13643946.66</v>
      </c>
    </row>
    <row r="15" spans="1:3" ht="15" x14ac:dyDescent="0.25">
      <c r="A15" s="122"/>
      <c r="B15" s="141"/>
      <c r="C15" s="142"/>
    </row>
    <row r="16" spans="1:3" ht="15" x14ac:dyDescent="0.25">
      <c r="A16" s="124" t="s">
        <v>101</v>
      </c>
      <c r="C16" s="52">
        <f>'GSTR1 Branch1'!H19</f>
        <v>13643946.66</v>
      </c>
    </row>
    <row r="17" spans="1:4" ht="15" x14ac:dyDescent="0.25">
      <c r="A17" s="124" t="s">
        <v>102</v>
      </c>
      <c r="C17" s="52">
        <f>'3B Branch1'!B8</f>
        <v>13644861.66</v>
      </c>
      <c r="D17" s="54"/>
    </row>
  </sheetData>
  <mergeCells count="6">
    <mergeCell ref="B6:C6"/>
    <mergeCell ref="A2:C2"/>
    <mergeCell ref="A1:C1"/>
    <mergeCell ref="A3:C3"/>
    <mergeCell ref="B4:C4"/>
    <mergeCell ref="B5:C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B5" sqref="B5"/>
    </sheetView>
  </sheetViews>
  <sheetFormatPr defaultRowHeight="14.4" x14ac:dyDescent="0.3"/>
  <cols>
    <col min="1" max="1" width="81.33203125" bestFit="1" customWidth="1"/>
    <col min="2" max="2" width="24.109375" bestFit="1" customWidth="1"/>
    <col min="3" max="4" width="22.5546875" bestFit="1" customWidth="1"/>
    <col min="5" max="5" width="16.5546875" bestFit="1" customWidth="1"/>
    <col min="6" max="6" width="12.33203125" bestFit="1" customWidth="1"/>
  </cols>
  <sheetData>
    <row r="1" spans="1:6" ht="17.25" thickBot="1" x14ac:dyDescent="0.3">
      <c r="A1" s="69" t="s">
        <v>42</v>
      </c>
      <c r="B1" s="70" t="s">
        <v>43</v>
      </c>
      <c r="C1" s="70" t="s">
        <v>44</v>
      </c>
      <c r="D1" s="70" t="s">
        <v>45</v>
      </c>
      <c r="E1" s="70" t="s">
        <v>46</v>
      </c>
      <c r="F1" s="70" t="s">
        <v>47</v>
      </c>
    </row>
    <row r="2" spans="1:6" ht="16.5" thickBot="1" x14ac:dyDescent="0.3">
      <c r="A2" s="71">
        <v>1</v>
      </c>
      <c r="B2" s="72">
        <v>2</v>
      </c>
      <c r="C2" s="72">
        <v>3</v>
      </c>
      <c r="D2" s="72">
        <v>4</v>
      </c>
      <c r="E2" s="72">
        <v>5</v>
      </c>
      <c r="F2" s="73">
        <v>6</v>
      </c>
    </row>
    <row r="3" spans="1:6" ht="15.75" x14ac:dyDescent="0.25">
      <c r="A3" s="74" t="s">
        <v>138</v>
      </c>
      <c r="B3" s="99">
        <v>4068512.87</v>
      </c>
      <c r="C3" s="99"/>
      <c r="D3" s="99">
        <v>314060.92</v>
      </c>
      <c r="E3" s="100">
        <f>D3</f>
        <v>314060.92</v>
      </c>
      <c r="F3" s="99">
        <v>11818.79</v>
      </c>
    </row>
    <row r="4" spans="1:6" ht="15.75" x14ac:dyDescent="0.25">
      <c r="A4" s="31" t="s">
        <v>49</v>
      </c>
      <c r="B4" s="99"/>
      <c r="C4" s="99"/>
      <c r="D4" s="190"/>
      <c r="E4" s="191"/>
      <c r="F4" s="99"/>
    </row>
    <row r="5" spans="1:6" ht="15.75" x14ac:dyDescent="0.25">
      <c r="A5" s="31" t="s">
        <v>139</v>
      </c>
      <c r="B5" s="99">
        <v>323389</v>
      </c>
      <c r="C5" s="192"/>
      <c r="D5" s="193"/>
      <c r="E5" s="193"/>
      <c r="F5" s="194"/>
    </row>
    <row r="6" spans="1:6" ht="15.75" x14ac:dyDescent="0.25">
      <c r="A6" s="31" t="s">
        <v>51</v>
      </c>
      <c r="B6" s="99"/>
      <c r="C6" s="99"/>
      <c r="D6" s="99"/>
      <c r="E6" s="101">
        <f>D6</f>
        <v>0</v>
      </c>
      <c r="F6" s="99"/>
    </row>
    <row r="7" spans="1:6" ht="16.5" thickBot="1" x14ac:dyDescent="0.3">
      <c r="A7" s="75" t="s">
        <v>52</v>
      </c>
      <c r="B7" s="99"/>
      <c r="C7" s="195"/>
      <c r="D7" s="196"/>
      <c r="E7" s="196"/>
      <c r="F7" s="197"/>
    </row>
    <row r="8" spans="1:6" ht="16.5" thickBot="1" x14ac:dyDescent="0.3">
      <c r="A8" s="76" t="s">
        <v>19</v>
      </c>
      <c r="B8" s="98">
        <f>SUM(B3:B7)</f>
        <v>4391901.87</v>
      </c>
      <c r="C8" s="102">
        <f>SUM(C3:C4) + C6</f>
        <v>0</v>
      </c>
      <c r="D8" s="102">
        <f>D3 + D6</f>
        <v>314060.92</v>
      </c>
      <c r="E8" s="102">
        <f>E3 + E6</f>
        <v>314060.92</v>
      </c>
      <c r="F8" s="103">
        <f>SUM(F3:F4) + F6</f>
        <v>11818.79</v>
      </c>
    </row>
    <row r="9" spans="1:6" ht="16.5" thickBot="1" x14ac:dyDescent="0.3">
      <c r="A9" s="30"/>
      <c r="B9" s="30"/>
      <c r="C9" s="30"/>
      <c r="D9" s="30"/>
      <c r="E9" s="30"/>
      <c r="F9" s="30"/>
    </row>
    <row r="10" spans="1:6" ht="18.75" thickBot="1" x14ac:dyDescent="0.3">
      <c r="A10" s="198" t="s">
        <v>53</v>
      </c>
      <c r="B10" s="199"/>
      <c r="C10" s="199"/>
      <c r="D10" s="199"/>
      <c r="E10" s="200"/>
      <c r="F10" s="30"/>
    </row>
    <row r="11" spans="1:6" ht="17.25" thickBot="1" x14ac:dyDescent="0.3">
      <c r="A11" s="77" t="s">
        <v>54</v>
      </c>
      <c r="B11" s="78" t="s">
        <v>44</v>
      </c>
      <c r="C11" s="78" t="s">
        <v>45</v>
      </c>
      <c r="D11" s="78" t="s">
        <v>46</v>
      </c>
      <c r="E11" s="78" t="s">
        <v>47</v>
      </c>
      <c r="F11" s="30"/>
    </row>
    <row r="12" spans="1:6" ht="16.5" thickBot="1" x14ac:dyDescent="0.3">
      <c r="A12" s="79">
        <v>1</v>
      </c>
      <c r="B12" s="80">
        <v>2</v>
      </c>
      <c r="C12" s="80">
        <v>3</v>
      </c>
      <c r="D12" s="80">
        <v>4</v>
      </c>
      <c r="E12" s="80">
        <v>5</v>
      </c>
      <c r="F12" s="30"/>
    </row>
    <row r="13" spans="1:6" ht="15.75" x14ac:dyDescent="0.25">
      <c r="A13" s="32" t="s">
        <v>55</v>
      </c>
      <c r="B13" s="33"/>
      <c r="C13" s="34"/>
      <c r="D13" s="34"/>
      <c r="E13" s="35"/>
      <c r="F13" s="30"/>
    </row>
    <row r="14" spans="1:6" ht="15.6" x14ac:dyDescent="0.3">
      <c r="A14" s="36" t="s">
        <v>56</v>
      </c>
      <c r="B14" s="104"/>
      <c r="C14" s="201"/>
      <c r="D14" s="202"/>
      <c r="E14" s="104"/>
      <c r="F14" s="30"/>
    </row>
    <row r="15" spans="1:6" ht="15.6" x14ac:dyDescent="0.3">
      <c r="A15" s="36" t="s">
        <v>57</v>
      </c>
      <c r="B15" s="104"/>
      <c r="C15" s="203"/>
      <c r="D15" s="204"/>
      <c r="E15" s="104"/>
      <c r="F15" s="30"/>
    </row>
    <row r="16" spans="1:6" ht="15.6" x14ac:dyDescent="0.3">
      <c r="A16" s="36" t="s">
        <v>58</v>
      </c>
      <c r="B16" s="104"/>
      <c r="C16" s="104"/>
      <c r="D16" s="105">
        <f>C16</f>
        <v>0</v>
      </c>
      <c r="E16" s="104"/>
      <c r="F16" s="30"/>
    </row>
    <row r="17" spans="1:6" ht="15.6" x14ac:dyDescent="0.3">
      <c r="A17" s="36" t="s">
        <v>59</v>
      </c>
      <c r="B17" s="104"/>
      <c r="C17" s="104"/>
      <c r="D17" s="105">
        <f>C17</f>
        <v>0</v>
      </c>
      <c r="E17" s="104"/>
      <c r="F17" s="30"/>
    </row>
    <row r="18" spans="1:6" ht="16.2" thickBot="1" x14ac:dyDescent="0.35">
      <c r="A18" s="37" t="s">
        <v>60</v>
      </c>
      <c r="B18" s="104"/>
      <c r="C18" s="104">
        <v>273304.65999999997</v>
      </c>
      <c r="D18" s="105">
        <f>C18</f>
        <v>273304.65999999997</v>
      </c>
      <c r="E18" s="104">
        <v>10849.27</v>
      </c>
      <c r="F18" s="30"/>
    </row>
    <row r="19" spans="1:6" ht="15.75" x14ac:dyDescent="0.25">
      <c r="A19" s="38" t="s">
        <v>61</v>
      </c>
      <c r="B19" s="39"/>
      <c r="C19" s="40"/>
      <c r="D19" s="40"/>
      <c r="E19" s="41"/>
      <c r="F19" s="30"/>
    </row>
    <row r="20" spans="1:6" ht="15.6" x14ac:dyDescent="0.3">
      <c r="A20" s="36" t="s">
        <v>62</v>
      </c>
      <c r="B20" s="104"/>
      <c r="C20" s="104"/>
      <c r="D20" s="104"/>
      <c r="E20" s="104"/>
      <c r="F20" s="30"/>
    </row>
    <row r="21" spans="1:6" ht="16.2" thickBot="1" x14ac:dyDescent="0.35">
      <c r="A21" s="42" t="s">
        <v>63</v>
      </c>
      <c r="B21" s="104"/>
      <c r="C21" s="104"/>
      <c r="D21" s="104"/>
      <c r="E21" s="104"/>
      <c r="F21" s="30"/>
    </row>
    <row r="22" spans="1:6" ht="16.5" thickBot="1" x14ac:dyDescent="0.3">
      <c r="A22" s="43" t="s">
        <v>64</v>
      </c>
      <c r="B22" s="106">
        <f>SUM(ROUND(B14,2),ROUND(B15,2),ROUND(B16,2),ROUND(B17,2),ROUND(B18,2))-SUM(ROUND(B20,2),ROUND(B21,2))</f>
        <v>0</v>
      </c>
      <c r="C22" s="106">
        <f>SUM(ROUND(C14,2),ROUND(C15,2),ROUND(C16,2),ROUND(C17,2),ROUND(C18,2))-SUM(ROUND(C20,2),ROUND(C21,2))</f>
        <v>273304.65999999997</v>
      </c>
      <c r="D22" s="106">
        <f>SUM(ROUND(D14,2),ROUND(D15,2),ROUND(D16,2),ROUND(D17,2),ROUND(D18,2))-SUM(ROUND(D20,2),ROUND(D21,2))</f>
        <v>273304.65999999997</v>
      </c>
      <c r="E22" s="107">
        <f>SUM(ROUND(E14,2),ROUND(E15,2),ROUND(E16,2),ROUND(E17,2),ROUND(E18,2))-SUM(ROUND(E20,2),ROUND(E21,2))</f>
        <v>10849.27</v>
      </c>
      <c r="F22" s="30"/>
    </row>
    <row r="23" spans="1:6" ht="15.6" x14ac:dyDescent="0.3">
      <c r="A23" s="44" t="s">
        <v>65</v>
      </c>
      <c r="B23" s="33"/>
      <c r="C23" s="34"/>
      <c r="D23" s="34"/>
      <c r="E23" s="35"/>
      <c r="F23" s="30"/>
    </row>
    <row r="24" spans="1:6" ht="15.6" x14ac:dyDescent="0.3">
      <c r="A24" s="36" t="s">
        <v>66</v>
      </c>
      <c r="B24" s="104"/>
      <c r="C24" s="104"/>
      <c r="D24" s="104"/>
      <c r="E24" s="104"/>
      <c r="F24" s="30"/>
    </row>
    <row r="25" spans="1:6" ht="16.2" thickBot="1" x14ac:dyDescent="0.35">
      <c r="A25" s="37" t="s">
        <v>63</v>
      </c>
      <c r="B25" s="104">
        <v>0</v>
      </c>
      <c r="C25" s="104">
        <v>0</v>
      </c>
      <c r="D25" s="104">
        <v>0</v>
      </c>
      <c r="E25" s="104">
        <v>0</v>
      </c>
      <c r="F25" s="30"/>
    </row>
    <row r="26" spans="1:6" ht="15.6" x14ac:dyDescent="0.3">
      <c r="A26" s="113"/>
      <c r="B26" s="97"/>
      <c r="C26" s="97"/>
      <c r="D26" s="97"/>
      <c r="E26" s="97"/>
      <c r="F26" s="113"/>
    </row>
    <row r="27" spans="1:6" ht="16.2" thickBot="1" x14ac:dyDescent="0.35">
      <c r="A27" s="30"/>
      <c r="B27" s="30"/>
      <c r="C27" s="30"/>
      <c r="D27" s="30"/>
      <c r="E27" s="30"/>
      <c r="F27" s="30"/>
    </row>
    <row r="28" spans="1:6" ht="18" thickBot="1" x14ac:dyDescent="0.35">
      <c r="A28" s="187" t="s">
        <v>150</v>
      </c>
      <c r="B28" s="188"/>
      <c r="C28" s="188"/>
      <c r="D28" s="189"/>
      <c r="E28" s="30"/>
      <c r="F28" s="30"/>
    </row>
    <row r="29" spans="1:6" ht="16.2" thickBot="1" x14ac:dyDescent="0.35">
      <c r="A29" s="205" t="s">
        <v>129</v>
      </c>
      <c r="B29" s="206"/>
      <c r="C29" s="138" t="s">
        <v>130</v>
      </c>
      <c r="D29" s="138" t="s">
        <v>131</v>
      </c>
      <c r="E29" s="30"/>
      <c r="F29" s="30"/>
    </row>
    <row r="30" spans="1:6" ht="16.2" thickBot="1" x14ac:dyDescent="0.35">
      <c r="A30" s="207">
        <v>1</v>
      </c>
      <c r="B30" s="208"/>
      <c r="C30" s="115">
        <v>2</v>
      </c>
      <c r="D30" s="115">
        <v>3</v>
      </c>
      <c r="E30" s="30"/>
      <c r="F30" s="30"/>
    </row>
    <row r="31" spans="1:6" ht="16.2" thickBot="1" x14ac:dyDescent="0.35">
      <c r="A31" s="209" t="s">
        <v>151</v>
      </c>
      <c r="B31" s="210"/>
      <c r="C31" s="108"/>
      <c r="D31" s="109">
        <v>333549.21000000002</v>
      </c>
      <c r="E31" s="30"/>
      <c r="F31" s="30"/>
    </row>
    <row r="32" spans="1:6" ht="16.2" thickBot="1" x14ac:dyDescent="0.35">
      <c r="A32" s="211" t="s">
        <v>133</v>
      </c>
      <c r="B32" s="212"/>
      <c r="C32" s="108"/>
      <c r="D32" s="110"/>
      <c r="E32" s="30"/>
      <c r="F32" s="30"/>
    </row>
    <row r="33" spans="1:6" ht="16.2" thickBot="1" x14ac:dyDescent="0.35">
      <c r="A33" s="213" t="s">
        <v>19</v>
      </c>
      <c r="B33" s="214"/>
      <c r="C33" s="111">
        <f>SUM(C31:C32)</f>
        <v>0</v>
      </c>
      <c r="D33" s="112">
        <f>SUM(D31:D32)</f>
        <v>333549.21000000002</v>
      </c>
      <c r="E33" s="30"/>
      <c r="F33" s="30"/>
    </row>
  </sheetData>
  <mergeCells count="11">
    <mergeCell ref="A29:B29"/>
    <mergeCell ref="A30:B30"/>
    <mergeCell ref="A31:B31"/>
    <mergeCell ref="A32:B32"/>
    <mergeCell ref="A33:B33"/>
    <mergeCell ref="A28:D28"/>
    <mergeCell ref="D4:E4"/>
    <mergeCell ref="C5:F5"/>
    <mergeCell ref="C7:F7"/>
    <mergeCell ref="A10:E10"/>
    <mergeCell ref="C14:D15"/>
  </mergeCells>
  <dataValidations disablePrompts="1" count="3">
    <dataValidation type="decimal" operator="greaterThanOrEqual" allowBlank="1" showInputMessage="1" showErrorMessage="1" error="Field accepts only numeric value. Maximum: 13 digits with two decimal places." prompt="State/UT Tax should be same as Central Tax. Value in Central Tax cell will reflect in this field as well" sqref="E6 E3 D16:D18">
      <formula1>0</formula1>
    </dataValidation>
    <dataValidation type="decimal" allowBlank="1" showInputMessage="1" showErrorMessage="1" error="Field accepts only numeric value. Maximum: 13 digits with two decimal places." sqref="E14:E18 B20:E21 B5:B7 B24:E25 F6 C16:C18 B14:B18 B4:C4 F3:F4 C6:D6 B3:D3 C31:D32">
      <formula1>0</formula1>
      <formula2>9999999999999.99</formula2>
    </dataValidation>
    <dataValidation type="decimal" allowBlank="1" showInputMessage="1" showErrorMessage="1" sqref="C7 D4">
      <formula1>0</formula1>
      <formula2>9999999999999.99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1" sqref="B1"/>
    </sheetView>
  </sheetViews>
  <sheetFormatPr defaultRowHeight="14.4" x14ac:dyDescent="0.3"/>
  <cols>
    <col min="1" max="1" width="40.33203125" bestFit="1" customWidth="1"/>
    <col min="2" max="2" width="19.88671875" customWidth="1"/>
    <col min="3" max="4" width="22.5546875" customWidth="1"/>
    <col min="5" max="5" width="18.109375" customWidth="1"/>
    <col min="6" max="6" width="16.6640625" customWidth="1"/>
    <col min="7" max="7" width="19.88671875" customWidth="1"/>
  </cols>
  <sheetData>
    <row r="1" spans="1:12" ht="44.25" customHeight="1" thickBot="1" x14ac:dyDescent="0.3">
      <c r="A1" s="11" t="s">
        <v>42</v>
      </c>
      <c r="B1" s="12" t="s">
        <v>43</v>
      </c>
      <c r="C1" s="12" t="s">
        <v>44</v>
      </c>
      <c r="D1" s="12" t="s">
        <v>45</v>
      </c>
      <c r="E1" s="12" t="s">
        <v>46</v>
      </c>
      <c r="F1" s="12" t="s">
        <v>47</v>
      </c>
      <c r="G1" s="24"/>
      <c r="H1" s="24"/>
      <c r="I1" s="24"/>
      <c r="J1" s="24"/>
      <c r="K1" s="24"/>
      <c r="L1" s="24"/>
    </row>
    <row r="2" spans="1:12" ht="16.5" thickBot="1" x14ac:dyDescent="0.3">
      <c r="A2" s="13">
        <v>1</v>
      </c>
      <c r="B2" s="14">
        <v>2</v>
      </c>
      <c r="C2" s="14">
        <v>3</v>
      </c>
      <c r="D2" s="14">
        <v>4</v>
      </c>
      <c r="E2" s="14">
        <v>5</v>
      </c>
      <c r="F2" s="15">
        <v>6</v>
      </c>
      <c r="G2" s="24"/>
      <c r="H2" s="24"/>
      <c r="I2" s="24"/>
      <c r="J2" s="24"/>
      <c r="K2" s="24"/>
      <c r="L2" s="24"/>
    </row>
    <row r="3" spans="1:12" s="45" customFormat="1" ht="47.25" x14ac:dyDescent="0.25">
      <c r="A3" s="16" t="s">
        <v>48</v>
      </c>
      <c r="B3" s="51">
        <f>'3B Branch3'!B3+'3B Branch1'!B3+'3B Branch2'!B3</f>
        <v>41421520.810000002</v>
      </c>
      <c r="C3" s="51">
        <f>'3B Branch3'!C3+'3B Branch1'!C3+'3B Branch2'!C3</f>
        <v>0</v>
      </c>
      <c r="D3" s="51">
        <f>'3B Branch3'!D3+'3B Branch1'!D3+'3B Branch2'!D3</f>
        <v>3115893.7800000003</v>
      </c>
      <c r="E3" s="51">
        <f>'3B Branch3'!E3+'3B Branch1'!E3+'3B Branch2'!E3</f>
        <v>3115893.7800000003</v>
      </c>
      <c r="F3" s="51">
        <f>'3B Branch3'!F3+'3B Branch1'!F3+'3B Branch2'!F3</f>
        <v>41504.1</v>
      </c>
      <c r="G3" s="46"/>
      <c r="H3" s="46"/>
      <c r="I3" s="46"/>
      <c r="J3" s="46"/>
      <c r="K3" s="46"/>
      <c r="L3" s="46"/>
    </row>
    <row r="4" spans="1:12" ht="31.5" x14ac:dyDescent="0.25">
      <c r="A4" s="17" t="s">
        <v>49</v>
      </c>
      <c r="B4" s="51">
        <f>'3B Branch3'!B4+'3B Branch1'!B4+'3B Branch2'!B4</f>
        <v>0</v>
      </c>
      <c r="C4" s="51">
        <f>'3B Branch3'!C4+'3B Branch1'!C4+'3B Branch2'!C4</f>
        <v>0</v>
      </c>
      <c r="D4" s="51">
        <f>'3B Branch3'!D4+'3B Branch1'!D4+'3B Branch2'!D4</f>
        <v>0</v>
      </c>
      <c r="E4" s="51">
        <f>'3B Branch3'!E4+'3B Branch1'!E4+'3B Branch2'!E4</f>
        <v>0</v>
      </c>
      <c r="F4" s="51">
        <f>'3B Branch3'!F4+'3B Branch1'!F4+'3B Branch2'!F4</f>
        <v>0</v>
      </c>
      <c r="G4" s="24"/>
      <c r="H4" s="24"/>
      <c r="I4" s="24"/>
      <c r="J4" s="24"/>
      <c r="K4" s="24"/>
      <c r="L4" s="24"/>
    </row>
    <row r="5" spans="1:12" s="10" customFormat="1" ht="31.5" x14ac:dyDescent="0.25">
      <c r="A5" s="17" t="s">
        <v>50</v>
      </c>
      <c r="B5" s="51">
        <f>'3B Branch3'!B5+'3B Branch1'!B5+'3B Branch2'!B5</f>
        <v>1958327.2000000002</v>
      </c>
      <c r="C5" s="51">
        <f>'3B Branch3'!C5+'3B Branch1'!C5+'3B Branch2'!C5</f>
        <v>0</v>
      </c>
      <c r="D5" s="51">
        <f>'3B Branch3'!D5+'3B Branch1'!D5+'3B Branch2'!D5</f>
        <v>0</v>
      </c>
      <c r="E5" s="51">
        <f>'3B Branch3'!E5+'3B Branch1'!E5+'3B Branch2'!E5</f>
        <v>0</v>
      </c>
      <c r="F5" s="51">
        <f>'3B Branch3'!F5+'3B Branch1'!F5+'3B Branch2'!F5</f>
        <v>0</v>
      </c>
      <c r="G5" s="24"/>
      <c r="H5" s="24"/>
      <c r="I5" s="24"/>
      <c r="J5" s="24"/>
      <c r="K5" s="24"/>
      <c r="L5" s="24"/>
    </row>
    <row r="6" spans="1:12" s="29" customFormat="1" ht="15.75" x14ac:dyDescent="0.25">
      <c r="A6" s="31" t="s">
        <v>51</v>
      </c>
      <c r="B6" s="51">
        <f>'3B Branch3'!B6+'3B Branch1'!B6+'3B Branch2'!B6</f>
        <v>915</v>
      </c>
      <c r="C6" s="51">
        <f>'3B Branch3'!C6+'3B Branch1'!C6+'3B Branch2'!C6</f>
        <v>0</v>
      </c>
      <c r="D6" s="51">
        <f>'3B Branch3'!D6+'3B Branch1'!D6+'3B Branch2'!D6</f>
        <v>22.88</v>
      </c>
      <c r="E6" s="51">
        <f>'3B Branch3'!E6+'3B Branch1'!E6+'3B Branch2'!E6</f>
        <v>22.88</v>
      </c>
      <c r="F6" s="51">
        <f>'3B Branch3'!F6+'3B Branch1'!F6+'3B Branch2'!F6</f>
        <v>0</v>
      </c>
      <c r="G6" s="30"/>
      <c r="H6" s="30"/>
      <c r="I6" s="30"/>
      <c r="J6" s="30"/>
      <c r="K6" s="30"/>
      <c r="L6" s="30"/>
    </row>
    <row r="7" spans="1:12" ht="16.5" thickBot="1" x14ac:dyDescent="0.3">
      <c r="A7" s="18" t="s">
        <v>52</v>
      </c>
      <c r="B7" s="51">
        <f>'3B Branch3'!B7+'3B Branch1'!B7+'3B Branch2'!B7</f>
        <v>0</v>
      </c>
      <c r="C7" s="51">
        <f>'3B Branch3'!C7+'3B Branch1'!C7+'3B Branch2'!C7</f>
        <v>0</v>
      </c>
      <c r="D7" s="51">
        <f>'3B Branch3'!D7+'3B Branch1'!D7+'3B Branch2'!D7</f>
        <v>0</v>
      </c>
      <c r="E7" s="51">
        <f>'3B Branch3'!E7+'3B Branch1'!E7+'3B Branch2'!E7</f>
        <v>0</v>
      </c>
      <c r="F7" s="51">
        <f>'3B Branch3'!F7+'3B Branch1'!F7+'3B Branch2'!F7</f>
        <v>0</v>
      </c>
      <c r="G7" s="24"/>
      <c r="H7" s="24"/>
      <c r="I7" s="24"/>
      <c r="J7" s="24"/>
      <c r="K7" s="24"/>
      <c r="L7" s="24"/>
    </row>
    <row r="8" spans="1:12" ht="16.5" thickBot="1" x14ac:dyDescent="0.3">
      <c r="A8" s="19" t="s">
        <v>19</v>
      </c>
      <c r="B8" s="67">
        <f>SUM(B3:B7)</f>
        <v>43380763.010000005</v>
      </c>
      <c r="C8" s="67">
        <f t="shared" ref="C8:F8" si="0">SUM(C3:C7)</f>
        <v>0</v>
      </c>
      <c r="D8" s="67">
        <f t="shared" si="0"/>
        <v>3115916.66</v>
      </c>
      <c r="E8" s="67">
        <f t="shared" si="0"/>
        <v>3115916.66</v>
      </c>
      <c r="F8" s="67">
        <f t="shared" si="0"/>
        <v>41504.1</v>
      </c>
      <c r="G8" s="24"/>
      <c r="H8" s="24"/>
      <c r="I8" s="24"/>
      <c r="J8" s="24"/>
      <c r="K8" s="24"/>
      <c r="L8" s="24"/>
    </row>
    <row r="9" spans="1:12" s="10" customFormat="1" ht="15.75" x14ac:dyDescent="0.25">
      <c r="A9" s="49"/>
      <c r="B9" s="50"/>
      <c r="C9" s="50"/>
      <c r="D9" s="50"/>
      <c r="E9" s="50"/>
      <c r="F9" s="50"/>
      <c r="G9" s="24"/>
      <c r="H9" s="24"/>
      <c r="I9" s="24"/>
      <c r="J9" s="24"/>
      <c r="K9" s="24"/>
      <c r="L9" s="24"/>
    </row>
    <row r="10" spans="1:12" s="10" customFormat="1" ht="15.75" x14ac:dyDescent="0.25">
      <c r="A10" s="49"/>
      <c r="B10" s="50"/>
      <c r="C10" s="50"/>
      <c r="D10" s="50"/>
      <c r="E10" s="50"/>
      <c r="F10" s="50"/>
      <c r="G10" s="24"/>
      <c r="H10" s="24"/>
      <c r="I10" s="24"/>
      <c r="J10" s="24"/>
      <c r="K10" s="24"/>
      <c r="L10" s="24"/>
    </row>
    <row r="11" spans="1:12" ht="16.5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2" ht="18.75" thickBot="1" x14ac:dyDescent="0.3">
      <c r="A12" s="232" t="s">
        <v>53</v>
      </c>
      <c r="B12" s="233"/>
      <c r="C12" s="233"/>
      <c r="D12" s="233"/>
      <c r="E12" s="234"/>
      <c r="F12" s="24"/>
      <c r="G12" s="24"/>
      <c r="H12" s="24"/>
      <c r="I12" s="24"/>
      <c r="J12" s="24"/>
      <c r="K12" s="24"/>
      <c r="L12" s="24"/>
    </row>
    <row r="13" spans="1:12" ht="17.25" thickBot="1" x14ac:dyDescent="0.3">
      <c r="A13" s="20" t="s">
        <v>54</v>
      </c>
      <c r="B13" s="21" t="s">
        <v>44</v>
      </c>
      <c r="C13" s="21" t="s">
        <v>45</v>
      </c>
      <c r="D13" s="21" t="s">
        <v>46</v>
      </c>
      <c r="E13" s="21" t="s">
        <v>47</v>
      </c>
      <c r="F13" s="24"/>
      <c r="G13" s="24"/>
      <c r="H13" s="24"/>
      <c r="I13" s="24"/>
      <c r="J13" s="24"/>
      <c r="K13" s="24"/>
      <c r="L13" s="24"/>
    </row>
    <row r="14" spans="1:12" ht="16.5" thickBot="1" x14ac:dyDescent="0.3">
      <c r="A14" s="22">
        <v>1</v>
      </c>
      <c r="B14" s="23">
        <v>2</v>
      </c>
      <c r="C14" s="23">
        <v>3</v>
      </c>
      <c r="D14" s="23">
        <v>4</v>
      </c>
      <c r="E14" s="23">
        <v>5</v>
      </c>
      <c r="F14" s="24"/>
      <c r="G14" s="24"/>
      <c r="H14" s="24"/>
      <c r="I14" s="24"/>
      <c r="J14" s="24"/>
      <c r="K14" s="24"/>
      <c r="L14" s="24"/>
    </row>
    <row r="15" spans="1:12" s="29" customFormat="1" ht="15.75" x14ac:dyDescent="0.25">
      <c r="A15" s="32" t="s">
        <v>55</v>
      </c>
      <c r="B15" s="33"/>
      <c r="C15" s="34"/>
      <c r="D15" s="34"/>
      <c r="E15" s="35"/>
      <c r="F15" s="30"/>
      <c r="G15" s="30"/>
      <c r="H15" s="30"/>
      <c r="I15" s="30"/>
      <c r="J15" s="30"/>
      <c r="K15" s="30"/>
      <c r="L15" s="30"/>
    </row>
    <row r="16" spans="1:12" s="29" customFormat="1" ht="15.6" x14ac:dyDescent="0.3">
      <c r="A16" s="36" t="s">
        <v>56</v>
      </c>
      <c r="B16" s="27"/>
      <c r="C16" s="201"/>
      <c r="D16" s="202"/>
      <c r="E16" s="27"/>
      <c r="F16" s="30"/>
      <c r="G16" s="30"/>
      <c r="H16" s="30"/>
      <c r="I16" s="30"/>
      <c r="J16" s="30"/>
      <c r="K16" s="30"/>
      <c r="L16" s="30"/>
    </row>
    <row r="17" spans="1:12" s="29" customFormat="1" ht="15.6" x14ac:dyDescent="0.3">
      <c r="A17" s="36" t="s">
        <v>57</v>
      </c>
      <c r="B17" s="27"/>
      <c r="C17" s="203"/>
      <c r="D17" s="204"/>
      <c r="E17" s="27"/>
      <c r="F17" s="30"/>
      <c r="G17" s="30"/>
      <c r="H17" s="30"/>
      <c r="I17" s="30"/>
      <c r="J17" s="30"/>
      <c r="K17" s="30"/>
      <c r="L17" s="30"/>
    </row>
    <row r="18" spans="1:12" s="29" customFormat="1" ht="45" x14ac:dyDescent="0.3">
      <c r="A18" s="47" t="s">
        <v>58</v>
      </c>
      <c r="B18" s="27"/>
      <c r="C18" s="27">
        <f>'3B Branch2'!C16+'3B Branch1'!C16+'3B Branch3'!C16</f>
        <v>22.88</v>
      </c>
      <c r="D18" s="104">
        <f>'3B Branch2'!D16+'3B Branch1'!D16+'3B Branch3'!D16</f>
        <v>22.88</v>
      </c>
      <c r="E18" s="27"/>
      <c r="F18" s="30"/>
      <c r="G18" s="30"/>
      <c r="H18" s="30"/>
      <c r="I18" s="30"/>
      <c r="J18" s="30"/>
      <c r="K18" s="30"/>
      <c r="L18" s="30"/>
    </row>
    <row r="19" spans="1:12" s="29" customFormat="1" ht="15.6" x14ac:dyDescent="0.3">
      <c r="A19" s="36" t="s">
        <v>59</v>
      </c>
      <c r="B19" s="27"/>
      <c r="C19" s="104">
        <f>'3B Branch2'!C17+'3B Branch1'!C17+'3B Branch3'!C17</f>
        <v>0</v>
      </c>
      <c r="D19" s="104">
        <f>'3B Branch2'!D17+'3B Branch1'!D17+'3B Branch3'!D17</f>
        <v>0</v>
      </c>
      <c r="E19" s="27"/>
      <c r="F19" s="30"/>
      <c r="G19" s="30"/>
      <c r="H19" s="30"/>
      <c r="I19" s="30"/>
      <c r="J19" s="30"/>
      <c r="K19" s="30"/>
      <c r="L19" s="30"/>
    </row>
    <row r="20" spans="1:12" s="29" customFormat="1" ht="16.2" thickBot="1" x14ac:dyDescent="0.35">
      <c r="A20" s="37" t="s">
        <v>60</v>
      </c>
      <c r="B20" s="27">
        <f>'3B Branch2'!B18+'3B Branch1'!B18+'3B Branch3'!B18</f>
        <v>3599.82</v>
      </c>
      <c r="C20" s="104">
        <f>'3B Branch2'!C18+'3B Branch1'!C18+'3B Branch3'!C18</f>
        <v>2661591.2000000002</v>
      </c>
      <c r="D20" s="104">
        <f>'3B Branch2'!D18+'3B Branch1'!D18+'3B Branch3'!D18</f>
        <v>2661591.2000000002</v>
      </c>
      <c r="E20" s="104">
        <f>'3B Branch2'!E18+'3B Branch1'!E18+'3B Branch3'!E18</f>
        <v>31936.55</v>
      </c>
      <c r="F20" s="30"/>
      <c r="G20" s="30"/>
      <c r="H20" s="30"/>
      <c r="I20" s="30"/>
      <c r="J20" s="30"/>
      <c r="K20" s="30"/>
      <c r="L20" s="30"/>
    </row>
    <row r="21" spans="1:12" s="29" customFormat="1" ht="15.6" x14ac:dyDescent="0.3">
      <c r="A21" s="38" t="s">
        <v>61</v>
      </c>
      <c r="B21" s="39"/>
      <c r="C21" s="40"/>
      <c r="D21" s="40"/>
      <c r="E21" s="41"/>
      <c r="F21" s="30"/>
      <c r="G21" s="30"/>
      <c r="H21" s="30"/>
      <c r="I21" s="30"/>
      <c r="J21" s="30"/>
      <c r="K21" s="30"/>
      <c r="L21" s="30"/>
    </row>
    <row r="22" spans="1:12" s="29" customFormat="1" ht="30" x14ac:dyDescent="0.3">
      <c r="A22" s="48" t="s">
        <v>62</v>
      </c>
      <c r="B22" s="27"/>
      <c r="C22" s="27"/>
      <c r="D22" s="27"/>
      <c r="E22" s="27"/>
      <c r="F22" s="30"/>
      <c r="G22" s="30"/>
      <c r="H22" s="30"/>
      <c r="I22" s="30"/>
      <c r="J22" s="30"/>
      <c r="K22" s="30"/>
      <c r="L22" s="30"/>
    </row>
    <row r="23" spans="1:12" s="29" customFormat="1" ht="16.2" thickBot="1" x14ac:dyDescent="0.35">
      <c r="A23" s="42" t="s">
        <v>63</v>
      </c>
      <c r="B23" s="27"/>
      <c r="C23" s="27"/>
      <c r="D23" s="27"/>
      <c r="E23" s="27"/>
      <c r="F23" s="30"/>
      <c r="G23" s="30"/>
      <c r="H23" s="30"/>
      <c r="I23" s="30"/>
      <c r="J23" s="30"/>
      <c r="K23" s="30"/>
      <c r="L23" s="30"/>
    </row>
    <row r="24" spans="1:12" s="29" customFormat="1" ht="16.2" thickBot="1" x14ac:dyDescent="0.35">
      <c r="A24" s="43" t="s">
        <v>64</v>
      </c>
      <c r="B24" s="28">
        <f>SUM(B20:B23)</f>
        <v>3599.82</v>
      </c>
      <c r="C24" s="28">
        <f t="shared" ref="C24:E24" si="1">SUM(C20:C23)</f>
        <v>2661591.2000000002</v>
      </c>
      <c r="D24" s="28">
        <f t="shared" si="1"/>
        <v>2661591.2000000002</v>
      </c>
      <c r="E24" s="28">
        <f t="shared" si="1"/>
        <v>31936.55</v>
      </c>
      <c r="F24" s="30"/>
      <c r="G24" s="30"/>
      <c r="H24" s="30"/>
      <c r="I24" s="30"/>
      <c r="J24" s="30"/>
      <c r="K24" s="30"/>
      <c r="L24" s="30"/>
    </row>
    <row r="25" spans="1:12" s="29" customFormat="1" ht="15.6" x14ac:dyDescent="0.3">
      <c r="A25" s="44" t="s">
        <v>65</v>
      </c>
      <c r="B25" s="33"/>
      <c r="C25" s="34"/>
      <c r="D25" s="34"/>
      <c r="E25" s="35"/>
      <c r="F25" s="30"/>
      <c r="G25" s="30"/>
      <c r="H25" s="30"/>
      <c r="I25" s="30"/>
      <c r="J25" s="30"/>
      <c r="K25" s="30"/>
      <c r="L25" s="30"/>
    </row>
    <row r="26" spans="1:12" s="29" customFormat="1" ht="15.6" x14ac:dyDescent="0.3">
      <c r="A26" s="36" t="s">
        <v>66</v>
      </c>
      <c r="B26" s="27"/>
      <c r="C26" s="27">
        <f>'3B Branch2'!C24</f>
        <v>0</v>
      </c>
      <c r="D26" s="27">
        <f>'3B Branch2'!D24</f>
        <v>0</v>
      </c>
      <c r="E26" s="27">
        <f>'3B Branch2'!E24</f>
        <v>0</v>
      </c>
      <c r="F26" s="30"/>
      <c r="G26" s="30"/>
      <c r="H26" s="30"/>
      <c r="I26" s="30"/>
      <c r="J26" s="30"/>
      <c r="K26" s="30"/>
      <c r="L26" s="30"/>
    </row>
    <row r="27" spans="1:12" s="29" customFormat="1" ht="16.2" thickBot="1" x14ac:dyDescent="0.35">
      <c r="A27" s="37" t="s">
        <v>63</v>
      </c>
      <c r="B27" s="27">
        <v>0</v>
      </c>
      <c r="C27" s="27">
        <v>0</v>
      </c>
      <c r="D27" s="27">
        <v>0</v>
      </c>
      <c r="E27" s="27">
        <v>0</v>
      </c>
      <c r="F27" s="30"/>
      <c r="G27" s="30"/>
      <c r="H27" s="30"/>
      <c r="I27" s="30"/>
      <c r="J27" s="30"/>
      <c r="K27" s="30"/>
      <c r="L27" s="30"/>
    </row>
    <row r="28" spans="1:12" ht="15.6" x14ac:dyDescent="0.3">
      <c r="A28" s="25"/>
      <c r="B28" s="26"/>
      <c r="C28" s="26"/>
      <c r="D28" s="26"/>
      <c r="E28" s="26"/>
      <c r="F28" s="25"/>
      <c r="G28" s="25"/>
      <c r="H28" s="25"/>
      <c r="I28" s="25"/>
      <c r="J28" s="25"/>
      <c r="K28" s="25"/>
      <c r="L28" s="25"/>
    </row>
    <row r="30" spans="1:12" ht="15" thickBot="1" x14ac:dyDescent="0.35"/>
    <row r="31" spans="1:12" ht="18" thickBot="1" x14ac:dyDescent="0.35">
      <c r="A31" s="187" t="s">
        <v>128</v>
      </c>
      <c r="B31" s="188"/>
      <c r="C31" s="188"/>
      <c r="D31" s="189"/>
    </row>
    <row r="32" spans="1:12" ht="15.6" thickBot="1" x14ac:dyDescent="0.35">
      <c r="A32" s="205" t="s">
        <v>129</v>
      </c>
      <c r="B32" s="206"/>
      <c r="C32" s="114" t="s">
        <v>130</v>
      </c>
      <c r="D32" s="114" t="s">
        <v>131</v>
      </c>
    </row>
    <row r="33" spans="1:4" ht="15.6" thickBot="1" x14ac:dyDescent="0.35">
      <c r="A33" s="207">
        <v>1</v>
      </c>
      <c r="B33" s="208"/>
      <c r="C33" s="115">
        <v>2</v>
      </c>
      <c r="D33" s="115">
        <v>3</v>
      </c>
    </row>
    <row r="34" spans="1:4" ht="15.6" thickBot="1" x14ac:dyDescent="0.35">
      <c r="A34" s="209" t="s">
        <v>132</v>
      </c>
      <c r="B34" s="210"/>
      <c r="C34" s="109">
        <f>'3B Branch2'!C31+'3B Branch1'!C31+'3B Branch3'!C31</f>
        <v>0</v>
      </c>
      <c r="D34" s="109">
        <f>'3B Branch2'!D31+'3B Branch1'!D31+'3B Branch3'!D31</f>
        <v>3247388.7</v>
      </c>
    </row>
    <row r="35" spans="1:4" ht="15.6" thickBot="1" x14ac:dyDescent="0.35">
      <c r="A35" s="211" t="s">
        <v>133</v>
      </c>
      <c r="B35" s="212"/>
      <c r="C35" s="108"/>
      <c r="D35" s="110"/>
    </row>
    <row r="36" spans="1:4" ht="15.6" thickBot="1" x14ac:dyDescent="0.35">
      <c r="A36" s="213" t="s">
        <v>19</v>
      </c>
      <c r="B36" s="214"/>
      <c r="C36" s="111">
        <f>SUM(C34:C35)</f>
        <v>0</v>
      </c>
      <c r="D36" s="112">
        <f>SUM(D34:D35)</f>
        <v>3247388.7</v>
      </c>
    </row>
  </sheetData>
  <mergeCells count="8">
    <mergeCell ref="A12:E12"/>
    <mergeCell ref="C16:D17"/>
    <mergeCell ref="A36:B36"/>
    <mergeCell ref="A31:D31"/>
    <mergeCell ref="A32:B32"/>
    <mergeCell ref="A33:B33"/>
    <mergeCell ref="A34:B34"/>
    <mergeCell ref="A35:B3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13" sqref="A13"/>
    </sheetView>
  </sheetViews>
  <sheetFormatPr defaultRowHeight="14.4" x14ac:dyDescent="0.3"/>
  <cols>
    <col min="1" max="1" width="11.109375" bestFit="1" customWidth="1"/>
    <col min="2" max="2" width="18.6640625" customWidth="1"/>
    <col min="3" max="5" width="15.44140625" bestFit="1" customWidth="1"/>
    <col min="6" max="6" width="14.44140625" bestFit="1" customWidth="1"/>
    <col min="7" max="7" width="31" style="120" customWidth="1"/>
    <col min="8" max="8" width="19.88671875" bestFit="1" customWidth="1"/>
    <col min="9" max="9" width="19.6640625" bestFit="1" customWidth="1"/>
    <col min="10" max="10" width="15" bestFit="1" customWidth="1"/>
    <col min="11" max="12" width="12.88671875" bestFit="1" customWidth="1"/>
    <col min="13" max="13" width="14" bestFit="1" customWidth="1"/>
    <col min="14" max="14" width="14.44140625" style="81" customWidth="1"/>
    <col min="15" max="15" width="14.33203125" style="81" customWidth="1"/>
    <col min="16" max="16" width="14" bestFit="1" customWidth="1"/>
    <col min="17" max="20" width="12.6640625" style="5" customWidth="1"/>
    <col min="21" max="21" width="15.88671875" bestFit="1" customWidth="1"/>
    <col min="22" max="25" width="15.6640625" style="5" customWidth="1"/>
    <col min="26" max="26" width="17.44140625" customWidth="1"/>
    <col min="27" max="30" width="17.44140625" style="5" customWidth="1"/>
    <col min="31" max="31" width="31" style="81" customWidth="1"/>
    <col min="32" max="35" width="17.44140625" style="81" customWidth="1"/>
    <col min="36" max="36" width="16.33203125" bestFit="1" customWidth="1"/>
    <col min="37" max="37" width="15.44140625" bestFit="1" customWidth="1"/>
    <col min="38" max="41" width="15.44140625" style="5" customWidth="1"/>
    <col min="42" max="42" width="11.109375" customWidth="1"/>
    <col min="43" max="43" width="11.6640625" customWidth="1"/>
    <col min="44" max="44" width="11.5546875" customWidth="1"/>
    <col min="45" max="45" width="11.44140625" bestFit="1" customWidth="1"/>
    <col min="46" max="46" width="16" style="5" customWidth="1"/>
    <col min="47" max="47" width="12.109375" bestFit="1" customWidth="1"/>
    <col min="48" max="48" width="12.6640625" bestFit="1" customWidth="1"/>
    <col min="49" max="49" width="12.5546875" bestFit="1" customWidth="1"/>
    <col min="50" max="50" width="12.44140625" bestFit="1" customWidth="1"/>
    <col min="51" max="51" width="13.88671875" bestFit="1" customWidth="1"/>
    <col min="52" max="52" width="13.5546875" style="61" customWidth="1"/>
    <col min="53" max="54" width="12.6640625" bestFit="1" customWidth="1"/>
    <col min="55" max="55" width="11.88671875" bestFit="1" customWidth="1"/>
    <col min="56" max="56" width="13.88671875" bestFit="1" customWidth="1"/>
    <col min="57" max="57" width="9.44140625" style="61" bestFit="1" customWidth="1"/>
    <col min="58" max="59" width="12.6640625" bestFit="1" customWidth="1"/>
    <col min="60" max="60" width="11.88671875" bestFit="1" customWidth="1"/>
    <col min="61" max="62" width="10.88671875" bestFit="1" customWidth="1"/>
  </cols>
  <sheetData>
    <row r="1" spans="1:62" s="5" customFormat="1" x14ac:dyDescent="0.25">
      <c r="G1" s="120"/>
      <c r="N1" s="81"/>
      <c r="O1" s="81"/>
      <c r="AE1" s="81"/>
      <c r="AF1" s="81"/>
      <c r="AG1" s="81"/>
      <c r="AH1" s="81"/>
      <c r="AI1" s="81"/>
      <c r="AL1" s="235" t="s">
        <v>41</v>
      </c>
      <c r="AM1" s="235"/>
      <c r="AN1" s="235"/>
      <c r="AO1" s="235"/>
      <c r="AY1" s="236" t="s">
        <v>92</v>
      </c>
      <c r="AZ1" s="236"/>
      <c r="BA1" s="236"/>
      <c r="BB1" s="236"/>
      <c r="BC1" s="236"/>
      <c r="BD1" s="237" t="s">
        <v>93</v>
      </c>
      <c r="BE1" s="237"/>
      <c r="BF1" s="237"/>
      <c r="BG1" s="237"/>
      <c r="BH1" s="237"/>
    </row>
    <row r="2" spans="1:62" x14ac:dyDescent="0.25">
      <c r="A2" t="s">
        <v>0</v>
      </c>
      <c r="B2" s="6" t="s">
        <v>8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135</v>
      </c>
      <c r="H2" s="8" t="s">
        <v>5</v>
      </c>
      <c r="I2" s="8" t="s">
        <v>6</v>
      </c>
      <c r="J2" s="6" t="s">
        <v>11</v>
      </c>
      <c r="K2" s="6" t="s">
        <v>12</v>
      </c>
      <c r="L2" s="6" t="s">
        <v>13</v>
      </c>
      <c r="M2" s="6" t="s">
        <v>14</v>
      </c>
      <c r="N2" s="6" t="s">
        <v>104</v>
      </c>
      <c r="O2" s="6" t="s">
        <v>105</v>
      </c>
      <c r="P2" s="8" t="s">
        <v>20</v>
      </c>
      <c r="Q2" s="8" t="s">
        <v>36</v>
      </c>
      <c r="R2" s="8" t="s">
        <v>37</v>
      </c>
      <c r="S2" s="8" t="s">
        <v>38</v>
      </c>
      <c r="T2" s="8" t="s">
        <v>39</v>
      </c>
      <c r="U2" s="8" t="s">
        <v>24</v>
      </c>
      <c r="V2" s="8" t="s">
        <v>36</v>
      </c>
      <c r="W2" s="8" t="s">
        <v>37</v>
      </c>
      <c r="X2" s="8" t="s">
        <v>38</v>
      </c>
      <c r="Y2" s="8" t="s">
        <v>39</v>
      </c>
      <c r="Z2" s="8" t="s">
        <v>21</v>
      </c>
      <c r="AA2" s="8" t="s">
        <v>36</v>
      </c>
      <c r="AB2" s="8" t="s">
        <v>37</v>
      </c>
      <c r="AC2" s="8" t="s">
        <v>38</v>
      </c>
      <c r="AD2" s="8" t="s">
        <v>39</v>
      </c>
      <c r="AE2" s="8" t="s">
        <v>127</v>
      </c>
      <c r="AF2" s="8" t="s">
        <v>114</v>
      </c>
      <c r="AG2" s="8" t="s">
        <v>36</v>
      </c>
      <c r="AH2" s="8" t="s">
        <v>37</v>
      </c>
      <c r="AI2" s="8" t="s">
        <v>38</v>
      </c>
      <c r="AJ2" s="8" t="s">
        <v>40</v>
      </c>
      <c r="AK2" s="8" t="s">
        <v>35</v>
      </c>
      <c r="AL2" s="8" t="s">
        <v>36</v>
      </c>
      <c r="AM2" s="8" t="s">
        <v>37</v>
      </c>
      <c r="AN2" s="8" t="s">
        <v>38</v>
      </c>
      <c r="AO2" s="8" t="s">
        <v>39</v>
      </c>
      <c r="AP2" s="6" t="s">
        <v>25</v>
      </c>
      <c r="AQ2" s="6" t="s">
        <v>26</v>
      </c>
      <c r="AR2" s="6" t="s">
        <v>27</v>
      </c>
      <c r="AS2" s="6" t="s">
        <v>28</v>
      </c>
      <c r="AT2" s="7" t="s">
        <v>33</v>
      </c>
      <c r="AU2" s="8" t="s">
        <v>29</v>
      </c>
      <c r="AV2" s="8" t="s">
        <v>30</v>
      </c>
      <c r="AW2" s="8" t="s">
        <v>31</v>
      </c>
      <c r="AX2" s="8" t="s">
        <v>32</v>
      </c>
      <c r="AY2" s="8" t="s">
        <v>76</v>
      </c>
      <c r="AZ2" s="8" t="s">
        <v>36</v>
      </c>
      <c r="BA2" s="8" t="s">
        <v>37</v>
      </c>
      <c r="BB2" s="8" t="s">
        <v>38</v>
      </c>
      <c r="BC2" s="8" t="s">
        <v>39</v>
      </c>
      <c r="BD2" s="8" t="s">
        <v>76</v>
      </c>
      <c r="BE2" s="8" t="s">
        <v>36</v>
      </c>
      <c r="BF2" s="8" t="s">
        <v>37</v>
      </c>
      <c r="BG2" s="8" t="s">
        <v>38</v>
      </c>
      <c r="BH2" s="8" t="s">
        <v>39</v>
      </c>
    </row>
    <row r="3" spans="1:62" x14ac:dyDescent="0.3">
      <c r="A3" t="s">
        <v>7</v>
      </c>
      <c r="B3" s="9">
        <v>4068690.43</v>
      </c>
      <c r="C3" s="9"/>
      <c r="D3" s="9">
        <v>329361.45</v>
      </c>
      <c r="E3" s="9">
        <v>329361.45</v>
      </c>
      <c r="F3" s="9">
        <v>3861.31</v>
      </c>
      <c r="G3" s="9">
        <v>276476.5</v>
      </c>
      <c r="H3" s="9">
        <v>6535.1</v>
      </c>
      <c r="I3" s="9">
        <v>6535.1</v>
      </c>
      <c r="J3" s="9">
        <v>0</v>
      </c>
      <c r="K3" s="9">
        <v>277250.67</v>
      </c>
      <c r="L3" s="9">
        <v>277250.67</v>
      </c>
      <c r="M3" s="9">
        <v>1998.68</v>
      </c>
      <c r="N3"/>
      <c r="O3"/>
      <c r="P3" s="9"/>
      <c r="Q3" s="9"/>
      <c r="R3" s="9"/>
      <c r="S3" s="9"/>
      <c r="T3" s="9"/>
      <c r="V3"/>
      <c r="W3"/>
      <c r="X3"/>
      <c r="Y3"/>
      <c r="Z3" s="9">
        <v>4071628.43</v>
      </c>
      <c r="AA3" s="9"/>
      <c r="AB3" s="9">
        <v>329361.45</v>
      </c>
      <c r="AC3" s="9">
        <v>329361.45</v>
      </c>
      <c r="AD3" s="9">
        <v>3861.31</v>
      </c>
      <c r="AE3" s="9">
        <v>273539</v>
      </c>
      <c r="AF3" s="9"/>
      <c r="AG3" s="9"/>
      <c r="AH3" s="9"/>
      <c r="AI3" s="9"/>
      <c r="AJ3" s="9">
        <f>P3+U3+Z3+AE3-AF3</f>
        <v>4345167.43</v>
      </c>
      <c r="AK3" s="9">
        <f>AJ3-B3-G3</f>
        <v>0.49999999953433871</v>
      </c>
      <c r="AL3" s="9">
        <f t="shared" ref="AL3:AN9" si="0">Q3+V3+AA3-AG3-C3</f>
        <v>0</v>
      </c>
      <c r="AM3" s="9">
        <f t="shared" si="0"/>
        <v>0</v>
      </c>
      <c r="AN3" s="9">
        <f t="shared" si="0"/>
        <v>0</v>
      </c>
      <c r="AO3" s="9">
        <f>T3+Y3+AD3-F3</f>
        <v>0</v>
      </c>
      <c r="AP3" s="129"/>
      <c r="AQ3" s="9">
        <v>277251</v>
      </c>
      <c r="AR3" s="9">
        <v>277251</v>
      </c>
      <c r="AS3" s="9">
        <v>1998</v>
      </c>
      <c r="AT3" s="9"/>
      <c r="AU3" s="9">
        <f>J3-AP3</f>
        <v>0</v>
      </c>
      <c r="AV3" s="9">
        <f>K3-AQ3</f>
        <v>-0.33000000001629815</v>
      </c>
      <c r="AW3" s="9">
        <f>L3-AR3</f>
        <v>-0.33000000001629815</v>
      </c>
      <c r="AX3" s="9">
        <f>M3-AS3</f>
        <v>0.68000000000006366</v>
      </c>
      <c r="AY3" s="9"/>
      <c r="AZ3" s="9">
        <v>0</v>
      </c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x14ac:dyDescent="0.3">
      <c r="A4" t="s">
        <v>9</v>
      </c>
      <c r="B4" s="9">
        <v>5579604.8899999997</v>
      </c>
      <c r="C4" s="9"/>
      <c r="D4" s="9">
        <v>426436.91</v>
      </c>
      <c r="E4" s="9">
        <v>426436.91</v>
      </c>
      <c r="F4" s="9">
        <v>4519.54</v>
      </c>
      <c r="G4" s="9">
        <v>305677.3</v>
      </c>
      <c r="H4" s="9">
        <v>9415.6299999999992</v>
      </c>
      <c r="I4" s="9">
        <v>9415.6299999999992</v>
      </c>
      <c r="J4" s="9"/>
      <c r="K4" s="129">
        <v>366007</v>
      </c>
      <c r="L4" s="129">
        <v>366007</v>
      </c>
      <c r="M4" s="9">
        <v>4814</v>
      </c>
      <c r="N4"/>
      <c r="O4"/>
      <c r="P4" s="9"/>
      <c r="Q4" s="9"/>
      <c r="R4" s="9"/>
      <c r="S4" s="9"/>
      <c r="T4" s="9"/>
      <c r="V4"/>
      <c r="W4"/>
      <c r="X4"/>
      <c r="Y4"/>
      <c r="Z4" s="9">
        <v>5579604.8899999997</v>
      </c>
      <c r="AA4" s="9"/>
      <c r="AB4" s="9">
        <v>426436.92</v>
      </c>
      <c r="AC4" s="9">
        <v>426436.92</v>
      </c>
      <c r="AD4" s="9">
        <v>4519.54</v>
      </c>
      <c r="AE4" s="9">
        <f>298831+6846</f>
        <v>305677</v>
      </c>
      <c r="AF4" s="9"/>
      <c r="AG4" s="9"/>
      <c r="AH4" s="9"/>
      <c r="AI4" s="9"/>
      <c r="AJ4" s="9">
        <f t="shared" ref="AJ4:AJ9" si="1">P4+U4+Z4+AE4-AF4</f>
        <v>5885281.8899999997</v>
      </c>
      <c r="AK4" s="9">
        <f t="shared" ref="AK4:AK9" si="2">AJ4-B4-G4</f>
        <v>-0.29999999998835847</v>
      </c>
      <c r="AL4" s="9">
        <f t="shared" si="0"/>
        <v>0</v>
      </c>
      <c r="AM4" s="9">
        <f t="shared" si="0"/>
        <v>1.0000000009313226E-2</v>
      </c>
      <c r="AN4" s="9">
        <f t="shared" si="0"/>
        <v>1.0000000009313226E-2</v>
      </c>
      <c r="AO4" s="9">
        <f t="shared" ref="AO4:AO9" si="3">T4+Y4+AD4-F4</f>
        <v>0</v>
      </c>
      <c r="AP4" s="9"/>
      <c r="AQ4" s="9"/>
      <c r="AR4" s="9"/>
      <c r="AS4" s="9"/>
      <c r="AU4" s="9">
        <f t="shared" ref="AU4:AU10" si="4">J4-AP4+AU3</f>
        <v>0</v>
      </c>
      <c r="AV4" s="9">
        <f t="shared" ref="AV4:AV10" si="5">K4-AQ4+AT3+AV3</f>
        <v>366006.67</v>
      </c>
      <c r="AW4" s="9">
        <f t="shared" ref="AW4:AX10" si="6">L4-AR4+AW3</f>
        <v>366006.67</v>
      </c>
      <c r="AX4" s="9">
        <f t="shared" si="6"/>
        <v>4814.68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</row>
    <row r="5" spans="1:62" x14ac:dyDescent="0.3">
      <c r="A5" t="s">
        <v>10</v>
      </c>
      <c r="B5" s="9">
        <v>4862189.6500000004</v>
      </c>
      <c r="C5" s="9"/>
      <c r="D5" s="9">
        <v>370698.14</v>
      </c>
      <c r="E5" s="9">
        <v>370698.14</v>
      </c>
      <c r="F5" s="9">
        <v>5945.3</v>
      </c>
      <c r="G5" s="9">
        <v>221534.9</v>
      </c>
      <c r="H5" s="9">
        <v>7149.46</v>
      </c>
      <c r="I5" s="9">
        <v>7149.46</v>
      </c>
      <c r="J5" s="9"/>
      <c r="K5" s="9">
        <v>324234.27</v>
      </c>
      <c r="L5" s="9">
        <v>324234.27</v>
      </c>
      <c r="M5" s="9">
        <v>4222.09</v>
      </c>
      <c r="N5"/>
      <c r="O5"/>
      <c r="P5" s="9"/>
      <c r="Q5" s="9"/>
      <c r="R5" s="9"/>
      <c r="S5" s="9"/>
      <c r="T5" s="9"/>
      <c r="V5"/>
      <c r="W5"/>
      <c r="X5"/>
      <c r="Y5"/>
      <c r="Z5" s="9">
        <v>4862189.6500000004</v>
      </c>
      <c r="AA5" s="9"/>
      <c r="AB5" s="9">
        <v>370698.13</v>
      </c>
      <c r="AC5" s="9">
        <v>370698.13</v>
      </c>
      <c r="AD5" s="9">
        <v>5945.3</v>
      </c>
      <c r="AE5" s="9">
        <v>221534.89</v>
      </c>
      <c r="AF5" s="9"/>
      <c r="AG5" s="9"/>
      <c r="AH5" s="9"/>
      <c r="AI5" s="9"/>
      <c r="AJ5" s="9">
        <f t="shared" si="1"/>
        <v>5083724.54</v>
      </c>
      <c r="AK5" s="9">
        <f t="shared" si="2"/>
        <v>-1.0000000329455361E-2</v>
      </c>
      <c r="AL5" s="9">
        <f t="shared" si="0"/>
        <v>0</v>
      </c>
      <c r="AM5" s="9">
        <f t="shared" si="0"/>
        <v>-1.0000000009313226E-2</v>
      </c>
      <c r="AN5" s="9">
        <f t="shared" si="0"/>
        <v>-1.0000000009313226E-2</v>
      </c>
      <c r="AO5" s="9">
        <f t="shared" si="3"/>
        <v>0</v>
      </c>
      <c r="AP5" s="9"/>
      <c r="AQ5" s="9">
        <v>324234</v>
      </c>
      <c r="AR5" s="9">
        <v>324234</v>
      </c>
      <c r="AS5" s="9">
        <v>4222</v>
      </c>
      <c r="AT5" s="61"/>
      <c r="AU5" s="9">
        <f t="shared" si="4"/>
        <v>0</v>
      </c>
      <c r="AV5" s="9">
        <f t="shared" si="5"/>
        <v>366006.94</v>
      </c>
      <c r="AW5" s="9">
        <f t="shared" si="6"/>
        <v>366006.94</v>
      </c>
      <c r="AX5" s="9">
        <f t="shared" si="6"/>
        <v>4814.7700000000004</v>
      </c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</row>
    <row r="6" spans="1:62" x14ac:dyDescent="0.3">
      <c r="A6" t="s">
        <v>15</v>
      </c>
      <c r="B6" s="9">
        <v>5355123.13</v>
      </c>
      <c r="C6" s="9"/>
      <c r="D6" s="9">
        <v>370253.99</v>
      </c>
      <c r="E6" s="9">
        <v>370253.99</v>
      </c>
      <c r="F6" s="9">
        <v>6190.3</v>
      </c>
      <c r="G6" s="9">
        <v>241356.5</v>
      </c>
      <c r="J6" s="129"/>
      <c r="K6" s="9">
        <v>321612.75</v>
      </c>
      <c r="L6" s="9">
        <v>321612.75</v>
      </c>
      <c r="M6" s="9">
        <v>5952.16</v>
      </c>
      <c r="N6"/>
      <c r="O6"/>
      <c r="P6" s="9"/>
      <c r="Q6" s="9"/>
      <c r="R6" s="9"/>
      <c r="S6" s="9"/>
      <c r="T6" s="9"/>
      <c r="V6"/>
      <c r="W6"/>
      <c r="X6"/>
      <c r="Y6"/>
      <c r="Z6" s="9">
        <v>5355123.13</v>
      </c>
      <c r="AA6" s="9"/>
      <c r="AB6" s="9">
        <v>370254</v>
      </c>
      <c r="AC6" s="9">
        <v>370254</v>
      </c>
      <c r="AD6" s="9">
        <v>6190.3</v>
      </c>
      <c r="AE6" s="9">
        <v>241356.5</v>
      </c>
      <c r="AF6" s="9"/>
      <c r="AG6" s="9"/>
      <c r="AH6" s="9"/>
      <c r="AI6" s="9"/>
      <c r="AJ6" s="9">
        <f t="shared" si="1"/>
        <v>5596479.6299999999</v>
      </c>
      <c r="AK6" s="9">
        <f t="shared" si="2"/>
        <v>0</v>
      </c>
      <c r="AL6" s="9">
        <f t="shared" si="0"/>
        <v>0</v>
      </c>
      <c r="AM6" s="9">
        <f t="shared" si="0"/>
        <v>1.0000000009313226E-2</v>
      </c>
      <c r="AN6" s="9">
        <f t="shared" si="0"/>
        <v>1.0000000009313226E-2</v>
      </c>
      <c r="AO6" s="9">
        <f t="shared" si="3"/>
        <v>0</v>
      </c>
      <c r="AP6" s="129"/>
      <c r="AQ6" s="9">
        <v>321613</v>
      </c>
      <c r="AR6" s="9">
        <v>321613</v>
      </c>
      <c r="AS6" s="9">
        <v>5952</v>
      </c>
      <c r="AT6" s="9"/>
      <c r="AU6" s="9">
        <f t="shared" si="4"/>
        <v>0</v>
      </c>
      <c r="AV6" s="9">
        <f t="shared" si="5"/>
        <v>366006.69</v>
      </c>
      <c r="AW6" s="9">
        <f t="shared" si="6"/>
        <v>366006.69</v>
      </c>
      <c r="AX6" s="9">
        <f t="shared" si="6"/>
        <v>4814.93</v>
      </c>
      <c r="AY6" s="9"/>
      <c r="AZ6" s="9">
        <v>0</v>
      </c>
      <c r="BA6" s="9"/>
      <c r="BB6" s="9"/>
      <c r="BC6" s="9"/>
      <c r="BD6" s="9"/>
      <c r="BE6" s="9"/>
      <c r="BF6" s="9"/>
      <c r="BG6" s="9"/>
      <c r="BH6" s="9"/>
      <c r="BI6" s="9"/>
      <c r="BJ6" s="9"/>
    </row>
    <row r="7" spans="1:62" x14ac:dyDescent="0.3">
      <c r="A7" t="s">
        <v>16</v>
      </c>
      <c r="B7" s="9">
        <v>4329850.13</v>
      </c>
      <c r="C7" s="9"/>
      <c r="D7" s="9">
        <v>317457.28000000003</v>
      </c>
      <c r="E7" s="9">
        <v>317457.28000000003</v>
      </c>
      <c r="F7" s="9">
        <v>4853.95</v>
      </c>
      <c r="G7" s="9">
        <v>209336</v>
      </c>
      <c r="J7" s="9"/>
      <c r="K7" s="9">
        <v>276968.26</v>
      </c>
      <c r="L7" s="9">
        <v>276968.26</v>
      </c>
      <c r="M7" s="9">
        <v>2561.12</v>
      </c>
      <c r="N7"/>
      <c r="O7"/>
      <c r="P7" s="9"/>
      <c r="Q7" s="9"/>
      <c r="R7" s="9"/>
      <c r="S7" s="9"/>
      <c r="T7" s="9"/>
      <c r="V7"/>
      <c r="W7"/>
      <c r="X7"/>
      <c r="Y7"/>
      <c r="Z7" s="9">
        <v>4329850.13</v>
      </c>
      <c r="AA7" s="9"/>
      <c r="AB7" s="9">
        <v>317457.28000000003</v>
      </c>
      <c r="AC7" s="9">
        <v>317457.28000000003</v>
      </c>
      <c r="AD7" s="9">
        <v>4853.95</v>
      </c>
      <c r="AE7" s="9">
        <v>209336</v>
      </c>
      <c r="AF7" s="9"/>
      <c r="AG7" s="9"/>
      <c r="AH7" s="9"/>
      <c r="AI7" s="9"/>
      <c r="AJ7" s="9">
        <f t="shared" si="1"/>
        <v>4539186.13</v>
      </c>
      <c r="AK7" s="9">
        <f t="shared" si="2"/>
        <v>0</v>
      </c>
      <c r="AL7" s="9">
        <f t="shared" si="0"/>
        <v>0</v>
      </c>
      <c r="AM7" s="9">
        <f t="shared" si="0"/>
        <v>0</v>
      </c>
      <c r="AN7" s="9">
        <f t="shared" si="0"/>
        <v>0</v>
      </c>
      <c r="AO7" s="9">
        <f t="shared" si="3"/>
        <v>0</v>
      </c>
      <c r="AP7" s="9"/>
      <c r="AQ7" s="9">
        <v>276968</v>
      </c>
      <c r="AR7" s="9">
        <v>276968</v>
      </c>
      <c r="AS7" s="9">
        <v>2561</v>
      </c>
      <c r="AT7" s="9"/>
      <c r="AU7" s="9">
        <f t="shared" si="4"/>
        <v>0</v>
      </c>
      <c r="AV7" s="9">
        <f t="shared" si="5"/>
        <v>366006.95</v>
      </c>
      <c r="AW7" s="9">
        <f t="shared" si="6"/>
        <v>366006.95</v>
      </c>
      <c r="AX7" s="9">
        <f t="shared" si="6"/>
        <v>4815.05</v>
      </c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</row>
    <row r="8" spans="1:62" x14ac:dyDescent="0.3">
      <c r="A8" t="s">
        <v>17</v>
      </c>
      <c r="B8" s="9">
        <v>9640881.0999999996</v>
      </c>
      <c r="C8" s="9"/>
      <c r="D8" s="9">
        <v>776458.08</v>
      </c>
      <c r="E8" s="9">
        <v>776458.08</v>
      </c>
      <c r="F8" s="9">
        <v>6617.4</v>
      </c>
      <c r="G8" s="9">
        <v>324675.5</v>
      </c>
      <c r="J8" s="9"/>
      <c r="K8" s="9">
        <v>663777.21</v>
      </c>
      <c r="L8" s="9">
        <v>663777.41</v>
      </c>
      <c r="M8" s="9">
        <v>3745.87</v>
      </c>
      <c r="N8"/>
      <c r="O8"/>
      <c r="P8" s="9">
        <v>68830.8</v>
      </c>
      <c r="Q8" s="9"/>
      <c r="R8" s="9">
        <v>6185.09</v>
      </c>
      <c r="S8" s="9">
        <v>6185.09</v>
      </c>
      <c r="T8" s="9"/>
      <c r="V8"/>
      <c r="W8"/>
      <c r="X8"/>
      <c r="Y8"/>
      <c r="Z8" s="9">
        <v>7824050.2699999996</v>
      </c>
      <c r="AA8" s="9"/>
      <c r="AB8" s="9">
        <v>627653</v>
      </c>
      <c r="AC8" s="9">
        <v>627653</v>
      </c>
      <c r="AD8" s="9">
        <v>4217.3999999999996</v>
      </c>
      <c r="AE8" s="9">
        <v>274675.5</v>
      </c>
      <c r="AF8" s="9"/>
      <c r="AG8" s="9"/>
      <c r="AH8" s="9"/>
      <c r="AI8" s="9"/>
      <c r="AJ8" s="9">
        <f t="shared" si="1"/>
        <v>8167556.5699999994</v>
      </c>
      <c r="AK8" s="9">
        <f t="shared" si="2"/>
        <v>-1798000.0300000003</v>
      </c>
      <c r="AL8" s="9">
        <f t="shared" si="0"/>
        <v>0</v>
      </c>
      <c r="AM8" s="9">
        <f t="shared" si="0"/>
        <v>-142619.99</v>
      </c>
      <c r="AN8" s="9">
        <f t="shared" si="0"/>
        <v>-142619.99</v>
      </c>
      <c r="AO8" s="9">
        <f t="shared" si="3"/>
        <v>-2400</v>
      </c>
      <c r="AP8" s="9"/>
      <c r="AQ8" s="9">
        <v>663777</v>
      </c>
      <c r="AR8" s="9">
        <v>663777</v>
      </c>
      <c r="AS8" s="9">
        <v>3746</v>
      </c>
      <c r="AT8" s="9"/>
      <c r="AU8" s="9">
        <f t="shared" si="4"/>
        <v>0</v>
      </c>
      <c r="AV8" s="9">
        <f t="shared" si="5"/>
        <v>366007.16</v>
      </c>
      <c r="AW8" s="9">
        <f t="shared" si="6"/>
        <v>366007.36000000004</v>
      </c>
      <c r="AX8" s="9">
        <f t="shared" si="6"/>
        <v>4814.92</v>
      </c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</row>
    <row r="9" spans="1:62" x14ac:dyDescent="0.3">
      <c r="A9" t="s">
        <v>18</v>
      </c>
      <c r="B9" s="9">
        <v>3280132.66</v>
      </c>
      <c r="C9" s="9"/>
      <c r="D9" s="9">
        <v>225871.88</v>
      </c>
      <c r="E9" s="9">
        <v>225871.88</v>
      </c>
      <c r="F9" s="9">
        <v>4337.01</v>
      </c>
      <c r="G9" s="9">
        <v>171704</v>
      </c>
      <c r="J9" s="9">
        <v>3599.82</v>
      </c>
      <c r="K9" s="9">
        <v>189921.08</v>
      </c>
      <c r="L9" s="9">
        <v>189920.88</v>
      </c>
      <c r="M9" s="9">
        <v>4716.58</v>
      </c>
      <c r="N9"/>
      <c r="O9"/>
      <c r="P9" s="9">
        <v>30313.56</v>
      </c>
      <c r="Q9" s="9"/>
      <c r="R9" s="9">
        <v>2728.22</v>
      </c>
      <c r="S9" s="9">
        <v>2728.22</v>
      </c>
      <c r="T9" s="9"/>
      <c r="V9"/>
      <c r="W9"/>
      <c r="X9"/>
      <c r="Y9"/>
      <c r="Z9" s="9">
        <v>4997819.0999999996</v>
      </c>
      <c r="AA9" s="9"/>
      <c r="AB9" s="9">
        <v>365763.66</v>
      </c>
      <c r="AC9" s="9">
        <v>365763.66</v>
      </c>
      <c r="AD9" s="9">
        <v>6737.01</v>
      </c>
      <c r="AE9" s="9">
        <v>221704</v>
      </c>
      <c r="AF9" s="9"/>
      <c r="AG9" s="9"/>
      <c r="AH9" s="9"/>
      <c r="AI9" s="9"/>
      <c r="AJ9" s="9">
        <f t="shared" si="1"/>
        <v>5249836.6599999992</v>
      </c>
      <c r="AK9" s="9">
        <f t="shared" si="2"/>
        <v>1797999.9999999991</v>
      </c>
      <c r="AL9" s="9">
        <f t="shared" si="0"/>
        <v>0</v>
      </c>
      <c r="AM9" s="9">
        <f t="shared" si="0"/>
        <v>142619.99999999994</v>
      </c>
      <c r="AN9" s="9">
        <f t="shared" si="0"/>
        <v>142619.99999999994</v>
      </c>
      <c r="AO9" s="9">
        <f t="shared" si="3"/>
        <v>2400</v>
      </c>
      <c r="AP9" s="9">
        <v>3600</v>
      </c>
      <c r="AQ9" s="9">
        <v>189921</v>
      </c>
      <c r="AR9" s="9">
        <v>189921</v>
      </c>
      <c r="AS9" s="9">
        <v>4337</v>
      </c>
      <c r="AT9" s="9"/>
      <c r="AU9" s="9">
        <f t="shared" si="4"/>
        <v>-0.17999999999983629</v>
      </c>
      <c r="AV9" s="9">
        <f t="shared" si="5"/>
        <v>366007.24</v>
      </c>
      <c r="AW9" s="9">
        <f t="shared" si="6"/>
        <v>366007.24000000005</v>
      </c>
      <c r="AX9" s="9">
        <f t="shared" si="6"/>
        <v>5194.5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</row>
    <row r="10" spans="1:62" s="5" customFormat="1" x14ac:dyDescent="0.25">
      <c r="A10" s="5" t="s">
        <v>34</v>
      </c>
      <c r="B10" s="9">
        <v>4305048.58</v>
      </c>
      <c r="C10" s="9"/>
      <c r="D10" s="9">
        <v>299355.59999999998</v>
      </c>
      <c r="E10" s="9">
        <v>299355.59999999998</v>
      </c>
      <c r="F10" s="9">
        <v>5179.28</v>
      </c>
      <c r="G10" s="9">
        <v>207566.5</v>
      </c>
      <c r="J10" s="9"/>
      <c r="K10" s="9">
        <v>254577.44</v>
      </c>
      <c r="L10" s="9">
        <v>254577.44</v>
      </c>
      <c r="M10" s="9">
        <v>3925.39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>
        <v>4305048.58</v>
      </c>
      <c r="AA10" s="9"/>
      <c r="AB10" s="9">
        <v>299355.61</v>
      </c>
      <c r="AC10" s="9">
        <v>299355.61</v>
      </c>
      <c r="AD10" s="9">
        <v>5179.28</v>
      </c>
      <c r="AE10" s="9">
        <v>207566.5</v>
      </c>
      <c r="AF10" s="9"/>
      <c r="AG10" s="9"/>
      <c r="AH10" s="9"/>
      <c r="AI10" s="9"/>
      <c r="AJ10" s="9">
        <f t="shared" ref="AJ10" si="7">P10+U10+Z10+AE10-AF10</f>
        <v>4512615.08</v>
      </c>
      <c r="AK10" s="9">
        <f t="shared" ref="AK10" si="8">AJ10-B10-G10</f>
        <v>0</v>
      </c>
      <c r="AL10" s="9">
        <f t="shared" ref="AL10" si="9">Q10+V10+AA10-AG10-C10</f>
        <v>0</v>
      </c>
      <c r="AM10" s="9">
        <f t="shared" ref="AM10" si="10">R10+W10+AB10-AH10-D10</f>
        <v>1.0000000009313226E-2</v>
      </c>
      <c r="AN10" s="9">
        <f t="shared" ref="AN10" si="11">S10+X10+AC10-AI10-E10</f>
        <v>1.0000000009313226E-2</v>
      </c>
      <c r="AO10" s="9">
        <f t="shared" ref="AO10" si="12">T10+Y10+AD10-F10</f>
        <v>0</v>
      </c>
      <c r="AP10" s="9"/>
      <c r="AQ10" s="9">
        <v>254577</v>
      </c>
      <c r="AR10" s="9">
        <v>254577</v>
      </c>
      <c r="AS10" s="9">
        <v>3925</v>
      </c>
      <c r="AT10" s="9"/>
      <c r="AU10" s="9">
        <f t="shared" si="4"/>
        <v>-0.17999999999983629</v>
      </c>
      <c r="AV10" s="9">
        <f t="shared" si="5"/>
        <v>366007.68</v>
      </c>
      <c r="AW10" s="9">
        <f t="shared" si="6"/>
        <v>366007.68000000005</v>
      </c>
      <c r="AX10" s="9">
        <f t="shared" si="6"/>
        <v>5194.8899999999994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</row>
    <row r="11" spans="1:62" s="10" customFormat="1" x14ac:dyDescent="0.25">
      <c r="B11" s="9"/>
      <c r="C11" s="9"/>
      <c r="D11" s="9"/>
      <c r="E11" s="9"/>
      <c r="F11" s="9"/>
      <c r="G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</row>
    <row r="12" spans="1:62" s="10" customFormat="1" x14ac:dyDescent="0.25">
      <c r="B12" s="9"/>
      <c r="C12" s="9"/>
      <c r="D12" s="9"/>
      <c r="E12" s="9"/>
      <c r="F12" s="9"/>
      <c r="G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</row>
    <row r="13" spans="1:62" s="2" customFormat="1" x14ac:dyDescent="0.25">
      <c r="A13" s="2" t="s">
        <v>19</v>
      </c>
      <c r="B13" s="4">
        <f>SUM(B3:B10)</f>
        <v>41421520.569999993</v>
      </c>
      <c r="C13" s="4">
        <f t="shared" ref="C13:M13" si="13">SUM(C3:C10)</f>
        <v>0</v>
      </c>
      <c r="D13" s="4">
        <f t="shared" si="13"/>
        <v>3115893.33</v>
      </c>
      <c r="E13" s="4">
        <f t="shared" si="13"/>
        <v>3115893.33</v>
      </c>
      <c r="F13" s="4">
        <f t="shared" si="13"/>
        <v>41504.090000000004</v>
      </c>
      <c r="G13" s="4">
        <f t="shared" si="13"/>
        <v>1958327.2000000002</v>
      </c>
      <c r="H13" s="4">
        <f t="shared" si="13"/>
        <v>23100.19</v>
      </c>
      <c r="I13" s="4">
        <f t="shared" si="13"/>
        <v>23100.19</v>
      </c>
      <c r="J13" s="4">
        <f t="shared" si="13"/>
        <v>3599.82</v>
      </c>
      <c r="K13" s="4">
        <f t="shared" si="13"/>
        <v>2674348.6800000002</v>
      </c>
      <c r="L13" s="4">
        <f t="shared" si="13"/>
        <v>2674348.6799999997</v>
      </c>
      <c r="M13" s="4">
        <f t="shared" si="13"/>
        <v>31935.89</v>
      </c>
      <c r="N13" s="4"/>
      <c r="O13" s="4"/>
      <c r="P13" s="4">
        <f>SUM(P3:P10)</f>
        <v>99144.36</v>
      </c>
      <c r="Q13" s="4"/>
      <c r="R13" s="4"/>
      <c r="S13" s="4"/>
      <c r="T13" s="4"/>
      <c r="U13" s="4">
        <f>SUM(U3:U10)</f>
        <v>0</v>
      </c>
      <c r="V13" s="4"/>
      <c r="W13" s="4"/>
      <c r="X13" s="4"/>
      <c r="Y13" s="4"/>
      <c r="Z13" s="4">
        <f>SUM(Z3:Z10)</f>
        <v>41325314.18</v>
      </c>
      <c r="AA13" s="4"/>
      <c r="AB13" s="4"/>
      <c r="AC13" s="4"/>
      <c r="AD13" s="4"/>
      <c r="AE13" s="4">
        <f>SUM(AE3:AE10)</f>
        <v>1955389.3900000001</v>
      </c>
      <c r="AF13" s="4">
        <f>SUM(AF3:AF10)</f>
        <v>0</v>
      </c>
      <c r="AG13" s="4"/>
      <c r="AH13" s="4"/>
      <c r="AI13" s="4"/>
      <c r="AJ13" s="4">
        <f>SUM(AJ3:AJ10)</f>
        <v>43379847.929999992</v>
      </c>
      <c r="AK13" s="60">
        <f>SUM(AK3:AK10)</f>
        <v>0.15999999805353582</v>
      </c>
      <c r="AL13" s="60">
        <f t="shared" ref="AL13:AO13" si="14">SUM(AL3:AL10)</f>
        <v>0</v>
      </c>
      <c r="AM13" s="60">
        <f t="shared" si="14"/>
        <v>2.9999999969732016E-2</v>
      </c>
      <c r="AN13" s="60">
        <f t="shared" si="14"/>
        <v>2.9999999969732016E-2</v>
      </c>
      <c r="AO13" s="60">
        <f t="shared" si="14"/>
        <v>0</v>
      </c>
      <c r="AY13" s="65">
        <f t="shared" ref="AY13:BH13" si="15">SUM(AY3:AY12)</f>
        <v>0</v>
      </c>
      <c r="AZ13" s="65">
        <f t="shared" si="15"/>
        <v>0</v>
      </c>
      <c r="BA13" s="65">
        <f t="shared" si="15"/>
        <v>0</v>
      </c>
      <c r="BB13" s="65">
        <f t="shared" si="15"/>
        <v>0</v>
      </c>
      <c r="BC13" s="65">
        <f t="shared" si="15"/>
        <v>0</v>
      </c>
      <c r="BD13" s="65">
        <f t="shared" si="15"/>
        <v>0</v>
      </c>
      <c r="BE13" s="65">
        <f t="shared" si="15"/>
        <v>0</v>
      </c>
      <c r="BF13" s="65">
        <f t="shared" si="15"/>
        <v>0</v>
      </c>
      <c r="BG13" s="65">
        <f t="shared" si="15"/>
        <v>0</v>
      </c>
      <c r="BH13" s="65">
        <f t="shared" si="15"/>
        <v>0</v>
      </c>
      <c r="BI13" s="65"/>
    </row>
    <row r="14" spans="1:62" x14ac:dyDescent="0.25">
      <c r="AY14" s="9"/>
      <c r="AZ14" s="9"/>
      <c r="BA14" s="9"/>
      <c r="BB14" s="9"/>
      <c r="BC14" s="9"/>
      <c r="BD14" s="66">
        <f>BD13-AY13</f>
        <v>0</v>
      </c>
      <c r="BE14" s="9">
        <f>BE13-AZ13</f>
        <v>0</v>
      </c>
      <c r="BF14" s="66">
        <f>BF13-BA13</f>
        <v>0</v>
      </c>
      <c r="BG14" s="66">
        <f>BG13-BB13</f>
        <v>0</v>
      </c>
      <c r="BH14" s="66">
        <f>BH13-BC13</f>
        <v>0</v>
      </c>
      <c r="BI14" s="9"/>
    </row>
    <row r="15" spans="1:62" x14ac:dyDescent="0.25">
      <c r="A15" s="3" t="s">
        <v>22</v>
      </c>
      <c r="B15" s="52">
        <f>'TOTAL 3B'!B3</f>
        <v>41421520.810000002</v>
      </c>
      <c r="C15" s="53">
        <f>'TOTAL 3B'!C3</f>
        <v>0</v>
      </c>
      <c r="D15" s="54">
        <f>'TOTAL 3B'!D3</f>
        <v>3115893.7800000003</v>
      </c>
      <c r="E15" s="54">
        <f>'TOTAL 3B'!E3</f>
        <v>3115893.7800000003</v>
      </c>
      <c r="F15" s="54">
        <f>'TOTAL 3B'!F3</f>
        <v>41504.1</v>
      </c>
      <c r="G15" s="54">
        <f>'TOTAL 3B'!B5</f>
        <v>1958327.2000000002</v>
      </c>
      <c r="J15" s="1">
        <f>'TOTAL 3B'!B24</f>
        <v>3599.82</v>
      </c>
      <c r="K15" s="1">
        <f>'TOTAL 3B'!C24+H13</f>
        <v>2684691.39</v>
      </c>
      <c r="L15" s="1">
        <f>'TOTAL 3B'!D24+I13</f>
        <v>2684691.39</v>
      </c>
      <c r="M15" s="1">
        <f>'TOTAL 3B'!E24</f>
        <v>31936.55</v>
      </c>
      <c r="N15" s="81">
        <f>'TOTAL 3B'!C26</f>
        <v>0</v>
      </c>
      <c r="O15" s="81">
        <f>'TOTAL 3B'!D26</f>
        <v>0</v>
      </c>
      <c r="P15">
        <f>'Total GSTR1'!G10</f>
        <v>0</v>
      </c>
      <c r="U15">
        <f>'Total GSTR1'!H11</f>
        <v>0</v>
      </c>
      <c r="Z15">
        <f>'Total GSTR1'!H12</f>
        <v>41553047.810000002</v>
      </c>
      <c r="AE15" s="52">
        <f>'Total GSTR1'!H18</f>
        <v>1826800.2000000002</v>
      </c>
      <c r="AF15" s="81">
        <f>'Total GSTR1'!H13*1</f>
        <v>0</v>
      </c>
      <c r="AJ15" s="127">
        <f>P15+U15+Z15+AE15</f>
        <v>43379848.010000005</v>
      </c>
    </row>
    <row r="16" spans="1:62" s="82" customFormat="1" x14ac:dyDescent="0.25">
      <c r="A16" s="82" t="s">
        <v>23</v>
      </c>
      <c r="B16" s="83">
        <f t="shared" ref="B16:G16" si="16">B13-B15</f>
        <v>-0.24000000953674316</v>
      </c>
      <c r="C16" s="83">
        <f t="shared" si="16"/>
        <v>0</v>
      </c>
      <c r="D16" s="83">
        <f t="shared" si="16"/>
        <v>-0.45000000018626451</v>
      </c>
      <c r="E16" s="83">
        <f t="shared" si="16"/>
        <v>-0.45000000018626451</v>
      </c>
      <c r="F16" s="83">
        <f t="shared" si="16"/>
        <v>-9.9999999947613105E-3</v>
      </c>
      <c r="G16" s="83">
        <f t="shared" si="16"/>
        <v>0</v>
      </c>
      <c r="H16" s="128">
        <f t="shared" ref="H16:I16" si="17">H13-H15</f>
        <v>23100.19</v>
      </c>
      <c r="I16" s="128">
        <f t="shared" si="17"/>
        <v>23100.19</v>
      </c>
      <c r="J16" s="83">
        <f>J13-J15</f>
        <v>0</v>
      </c>
      <c r="K16" s="83">
        <f t="shared" ref="K16:O16" si="18">K13-K15</f>
        <v>-10342.709999999963</v>
      </c>
      <c r="L16" s="83">
        <f t="shared" si="18"/>
        <v>-10342.710000000428</v>
      </c>
      <c r="M16" s="83">
        <f t="shared" si="18"/>
        <v>-0.65999999999985448</v>
      </c>
      <c r="N16" s="83">
        <f t="shared" si="18"/>
        <v>0</v>
      </c>
      <c r="O16" s="83">
        <f t="shared" si="18"/>
        <v>0</v>
      </c>
      <c r="P16" s="82">
        <f>P13-P15</f>
        <v>99144.36</v>
      </c>
      <c r="U16" s="82">
        <f>U15-U13</f>
        <v>0</v>
      </c>
      <c r="Z16" s="82">
        <f>Z13-Z15</f>
        <v>-227733.63000000268</v>
      </c>
      <c r="AE16" s="82">
        <f>AE13-AE15</f>
        <v>128589.18999999994</v>
      </c>
      <c r="AF16" s="82">
        <f>AF13+AF15</f>
        <v>0</v>
      </c>
      <c r="AJ16" s="82">
        <f>AJ13-AJ15</f>
        <v>-8.0000013113021851E-2</v>
      </c>
      <c r="AK16" s="94"/>
    </row>
    <row r="17" spans="2:37" x14ac:dyDescent="0.25">
      <c r="H17" s="84"/>
      <c r="AI17" s="10" t="s">
        <v>90</v>
      </c>
      <c r="AJ17" s="59">
        <f>AJ15-B13-G13</f>
        <v>0.24000001233071089</v>
      </c>
      <c r="AK17" s="54"/>
    </row>
    <row r="18" spans="2:37" x14ac:dyDescent="0.25">
      <c r="I18" s="84"/>
      <c r="AI18" s="10" t="s">
        <v>91</v>
      </c>
      <c r="AJ18" s="58">
        <f>AJ15-AJ13+AJ16</f>
        <v>0</v>
      </c>
    </row>
    <row r="19" spans="2:37" x14ac:dyDescent="0.25">
      <c r="J19" s="1"/>
    </row>
    <row r="20" spans="2:37" x14ac:dyDescent="0.25">
      <c r="I20" s="84"/>
      <c r="AJ20" s="10"/>
    </row>
    <row r="21" spans="2:37" x14ac:dyDescent="0.25">
      <c r="B21" s="54"/>
      <c r="C21" s="54"/>
      <c r="F21" s="84"/>
      <c r="G21" s="84"/>
      <c r="J21" s="84"/>
      <c r="K21" s="84"/>
      <c r="AJ21" s="9"/>
    </row>
    <row r="24" spans="2:37" x14ac:dyDescent="0.25">
      <c r="L24" s="5"/>
      <c r="M24" s="5"/>
      <c r="P24" s="5"/>
    </row>
  </sheetData>
  <mergeCells count="3">
    <mergeCell ref="AL1:AO1"/>
    <mergeCell ref="AY1:BC1"/>
    <mergeCell ref="BD1:B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workbookViewId="0">
      <selection activeCell="C1" sqref="C1"/>
    </sheetView>
  </sheetViews>
  <sheetFormatPr defaultRowHeight="14.4" x14ac:dyDescent="0.3"/>
  <cols>
    <col min="2" max="2" width="50" bestFit="1" customWidth="1"/>
    <col min="3" max="3" width="14.109375" style="93" bestFit="1" customWidth="1"/>
  </cols>
  <sheetData>
    <row r="1" spans="2:5" ht="15" x14ac:dyDescent="0.25"/>
    <row r="2" spans="2:5" ht="15" x14ac:dyDescent="0.25">
      <c r="B2" s="238"/>
      <c r="C2" s="238"/>
    </row>
    <row r="3" spans="2:5" ht="15" x14ac:dyDescent="0.25">
      <c r="B3" s="85" t="s">
        <v>106</v>
      </c>
      <c r="C3" s="89">
        <f>'3B Summary'!P16</f>
        <v>99144.36</v>
      </c>
    </row>
    <row r="4" spans="2:5" ht="15" x14ac:dyDescent="0.25">
      <c r="B4" s="86" t="s">
        <v>107</v>
      </c>
      <c r="C4" s="90">
        <f>'3B Summary'!Z16</f>
        <v>-227733.63000000268</v>
      </c>
    </row>
    <row r="5" spans="2:5" s="81" customFormat="1" ht="15" x14ac:dyDescent="0.25">
      <c r="B5" s="86" t="s">
        <v>126</v>
      </c>
      <c r="C5" s="90">
        <f>'3B Summary'!AF16</f>
        <v>0</v>
      </c>
      <c r="E5"/>
    </row>
    <row r="6" spans="2:5" ht="15" x14ac:dyDescent="0.25">
      <c r="B6" s="87" t="s">
        <v>108</v>
      </c>
      <c r="C6" s="91">
        <f>C3+C4-C5</f>
        <v>-128589.27000000268</v>
      </c>
    </row>
    <row r="7" spans="2:5" ht="15" x14ac:dyDescent="0.25">
      <c r="B7" s="88"/>
      <c r="C7" s="92"/>
    </row>
    <row r="8" spans="2:5" ht="15" x14ac:dyDescent="0.25">
      <c r="B8" s="85" t="s">
        <v>109</v>
      </c>
      <c r="C8" s="89">
        <f>'3B Summary'!AK13</f>
        <v>0.15999999805353582</v>
      </c>
    </row>
    <row r="9" spans="2:5" ht="15" x14ac:dyDescent="0.25">
      <c r="B9" s="86" t="s">
        <v>110</v>
      </c>
      <c r="C9" s="89">
        <f>'3B Summary'!AL13</f>
        <v>0</v>
      </c>
    </row>
    <row r="10" spans="2:5" x14ac:dyDescent="0.3">
      <c r="B10" s="86" t="s">
        <v>111</v>
      </c>
      <c r="C10" s="89">
        <f>'3B Summary'!AM13</f>
        <v>2.9999999969732016E-2</v>
      </c>
    </row>
    <row r="11" spans="2:5" x14ac:dyDescent="0.3">
      <c r="B11" s="86" t="s">
        <v>112</v>
      </c>
      <c r="C11" s="89">
        <f>'3B Summary'!AN13</f>
        <v>2.9999999969732016E-2</v>
      </c>
    </row>
    <row r="12" spans="2:5" x14ac:dyDescent="0.3">
      <c r="B12" s="86" t="s">
        <v>113</v>
      </c>
      <c r="C12" s="89">
        <f>'3B Summary'!AO13</f>
        <v>0</v>
      </c>
    </row>
    <row r="14" spans="2:5" ht="15" x14ac:dyDescent="0.25">
      <c r="B14" s="85" t="s">
        <v>115</v>
      </c>
      <c r="C14" s="95">
        <f>'3B Summary'!B16+'3B Summary'!G16</f>
        <v>-0.24000000953674316</v>
      </c>
    </row>
    <row r="15" spans="2:5" ht="15" x14ac:dyDescent="0.25">
      <c r="B15" s="85" t="s">
        <v>120</v>
      </c>
      <c r="C15" s="95">
        <f>'3B Summary'!C16</f>
        <v>0</v>
      </c>
    </row>
    <row r="16" spans="2:5" ht="15" x14ac:dyDescent="0.25">
      <c r="B16" s="85" t="s">
        <v>121</v>
      </c>
      <c r="C16" s="95">
        <f>'3B Summary'!D16</f>
        <v>-0.45000000018626451</v>
      </c>
    </row>
    <row r="17" spans="2:8" ht="15" x14ac:dyDescent="0.25">
      <c r="B17" s="85" t="s">
        <v>116</v>
      </c>
      <c r="C17" s="95">
        <f>'3B Summary'!E16</f>
        <v>-0.45000000018626451</v>
      </c>
    </row>
    <row r="18" spans="2:8" ht="15" x14ac:dyDescent="0.25">
      <c r="B18" s="85" t="s">
        <v>117</v>
      </c>
      <c r="C18" s="95">
        <f>'3B Summary'!F16</f>
        <v>-9.9999999947613105E-3</v>
      </c>
    </row>
    <row r="20" spans="2:8" ht="15" x14ac:dyDescent="0.25">
      <c r="B20" s="85" t="s">
        <v>122</v>
      </c>
      <c r="C20" s="95">
        <f>'3B Summary'!J16</f>
        <v>0</v>
      </c>
    </row>
    <row r="21" spans="2:8" ht="15" x14ac:dyDescent="0.25">
      <c r="B21" s="85" t="s">
        <v>123</v>
      </c>
      <c r="C21" s="95">
        <f>'3B Summary'!K16</f>
        <v>-10342.709999999963</v>
      </c>
    </row>
    <row r="22" spans="2:8" ht="15" x14ac:dyDescent="0.25">
      <c r="B22" s="85" t="s">
        <v>118</v>
      </c>
      <c r="C22" s="95">
        <f>'3B Summary'!L16</f>
        <v>-10342.710000000428</v>
      </c>
    </row>
    <row r="23" spans="2:8" ht="15" x14ac:dyDescent="0.25">
      <c r="B23" s="85" t="s">
        <v>119</v>
      </c>
      <c r="C23" s="95">
        <f>'3B Summary'!M16</f>
        <v>-0.65999999999985448</v>
      </c>
    </row>
    <row r="26" spans="2:8" x14ac:dyDescent="0.3">
      <c r="B26" s="85" t="s">
        <v>124</v>
      </c>
      <c r="C26" s="95">
        <f>'3B Summary'!N16+'3B Summary'!O16</f>
        <v>0</v>
      </c>
    </row>
    <row r="29" spans="2:8" x14ac:dyDescent="0.3">
      <c r="B29" s="239" t="s">
        <v>125</v>
      </c>
      <c r="C29" s="239"/>
    </row>
    <row r="30" spans="2:8" x14ac:dyDescent="0.3">
      <c r="B30" s="96" t="s">
        <v>76</v>
      </c>
      <c r="C30" s="95">
        <f>'3B Summary'!BD14</f>
        <v>0</v>
      </c>
      <c r="D30" s="93"/>
      <c r="H30" s="93"/>
    </row>
    <row r="31" spans="2:8" x14ac:dyDescent="0.3">
      <c r="B31" s="96" t="s">
        <v>37</v>
      </c>
      <c r="C31" s="95">
        <f>'3B Summary'!BF14</f>
        <v>0</v>
      </c>
    </row>
    <row r="32" spans="2:8" x14ac:dyDescent="0.3">
      <c r="B32" s="96" t="s">
        <v>38</v>
      </c>
      <c r="C32" s="95">
        <f>'3B Summary'!BG14</f>
        <v>0</v>
      </c>
    </row>
    <row r="33" spans="2:3" x14ac:dyDescent="0.3">
      <c r="B33" s="96" t="s">
        <v>39</v>
      </c>
      <c r="C33" s="95">
        <f>'3B Summary'!BH14</f>
        <v>0</v>
      </c>
    </row>
  </sheetData>
  <mergeCells count="2">
    <mergeCell ref="B2:C2"/>
    <mergeCell ref="B29:C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B14" sqref="B14"/>
    </sheetView>
  </sheetViews>
  <sheetFormatPr defaultRowHeight="14.4" x14ac:dyDescent="0.3"/>
  <cols>
    <col min="1" max="1" width="20.44140625" bestFit="1" customWidth="1"/>
    <col min="2" max="2" width="9.44140625" bestFit="1" customWidth="1"/>
    <col min="3" max="3" width="14.88671875" bestFit="1" customWidth="1"/>
  </cols>
  <sheetData>
    <row r="1" spans="1:3" ht="15.6" x14ac:dyDescent="0.3">
      <c r="A1" s="162" t="s">
        <v>95</v>
      </c>
      <c r="B1" s="162"/>
      <c r="C1" s="162"/>
    </row>
    <row r="2" spans="1:3" ht="15" x14ac:dyDescent="0.25">
      <c r="A2" s="161" t="s">
        <v>96</v>
      </c>
      <c r="B2" s="161"/>
      <c r="C2" s="161"/>
    </row>
    <row r="3" spans="1:3" ht="15" x14ac:dyDescent="0.25">
      <c r="A3" s="161" t="s">
        <v>149</v>
      </c>
      <c r="B3" s="161"/>
      <c r="C3" s="161"/>
    </row>
    <row r="4" spans="1:3" ht="15" customHeight="1" x14ac:dyDescent="0.3">
      <c r="A4" s="121" t="s">
        <v>89</v>
      </c>
      <c r="B4" s="163" t="s">
        <v>95</v>
      </c>
      <c r="C4" s="163"/>
    </row>
    <row r="5" spans="1:3" ht="15" customHeight="1" x14ac:dyDescent="0.3">
      <c r="A5" s="139" t="s">
        <v>74</v>
      </c>
      <c r="B5" s="164" t="s">
        <v>149</v>
      </c>
      <c r="C5" s="165"/>
    </row>
    <row r="6" spans="1:3" ht="15" x14ac:dyDescent="0.25">
      <c r="A6" s="139" t="s">
        <v>89</v>
      </c>
      <c r="B6" s="166" t="s">
        <v>97</v>
      </c>
      <c r="C6" s="167"/>
    </row>
    <row r="7" spans="1:3" x14ac:dyDescent="0.3">
      <c r="A7" s="140" t="s">
        <v>89</v>
      </c>
      <c r="B7" s="123" t="s">
        <v>98</v>
      </c>
      <c r="C7" s="123" t="s">
        <v>99</v>
      </c>
    </row>
    <row r="8" spans="1:3" x14ac:dyDescent="0.3">
      <c r="A8" s="124" t="s">
        <v>134</v>
      </c>
      <c r="B8" s="160"/>
      <c r="C8" s="134">
        <v>5781667.0499999998</v>
      </c>
    </row>
    <row r="9" spans="1:3" ht="15" x14ac:dyDescent="0.25">
      <c r="A9" s="124" t="s">
        <v>136</v>
      </c>
      <c r="B9" s="160"/>
      <c r="C9" s="134">
        <v>13211140.529999999</v>
      </c>
    </row>
    <row r="10" spans="1:3" ht="15" x14ac:dyDescent="0.25">
      <c r="A10" s="124" t="s">
        <v>140</v>
      </c>
      <c r="B10" s="160"/>
      <c r="C10" s="134">
        <v>917222.92</v>
      </c>
    </row>
    <row r="11" spans="1:3" ht="15" x14ac:dyDescent="0.25">
      <c r="A11" s="124" t="s">
        <v>141</v>
      </c>
      <c r="B11" s="160"/>
      <c r="C11" s="134">
        <v>166940.89000000001</v>
      </c>
    </row>
    <row r="12" spans="1:3" ht="15" x14ac:dyDescent="0.25">
      <c r="A12" s="124" t="s">
        <v>137</v>
      </c>
      <c r="B12" s="160"/>
      <c r="C12" s="134">
        <v>4037197.29</v>
      </c>
    </row>
    <row r="13" spans="1:3" ht="15" x14ac:dyDescent="0.25">
      <c r="A13" s="124" t="s">
        <v>142</v>
      </c>
      <c r="B13" s="160"/>
      <c r="C13" s="134">
        <v>1229830.8</v>
      </c>
    </row>
    <row r="14" spans="1:3" x14ac:dyDescent="0.3">
      <c r="A14" s="126" t="s">
        <v>100</v>
      </c>
      <c r="C14" s="137">
        <v>25343999.48</v>
      </c>
    </row>
    <row r="15" spans="1:3" s="129" customFormat="1" ht="15" x14ac:dyDescent="0.25">
      <c r="A15" s="122"/>
      <c r="B15" s="141"/>
      <c r="C15" s="142"/>
    </row>
    <row r="16" spans="1:3" ht="15" x14ac:dyDescent="0.25">
      <c r="A16" s="124" t="s">
        <v>101</v>
      </c>
      <c r="C16" s="52">
        <f>'GSTR1 Branch2'!H19</f>
        <v>25343999.48</v>
      </c>
    </row>
    <row r="17" spans="1:3" ht="15" x14ac:dyDescent="0.25">
      <c r="A17" s="124" t="s">
        <v>102</v>
      </c>
      <c r="C17" s="52">
        <f>'3B Branch2'!B8</f>
        <v>25343999.48</v>
      </c>
    </row>
  </sheetData>
  <mergeCells count="6">
    <mergeCell ref="B5:C5"/>
    <mergeCell ref="B6:C6"/>
    <mergeCell ref="A1:C1"/>
    <mergeCell ref="A2:C2"/>
    <mergeCell ref="A3:C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7" sqref="C17"/>
    </sheetView>
  </sheetViews>
  <sheetFormatPr defaultColWidth="9.109375" defaultRowHeight="14.4" x14ac:dyDescent="0.3"/>
  <cols>
    <col min="1" max="1" width="20.44140625" style="129" bestFit="1" customWidth="1"/>
    <col min="2" max="2" width="9.44140625" style="129" bestFit="1" customWidth="1"/>
    <col min="3" max="3" width="14.88671875" style="129" bestFit="1" customWidth="1"/>
    <col min="4" max="16384" width="9.109375" style="129"/>
  </cols>
  <sheetData>
    <row r="1" spans="1:3" ht="15.6" x14ac:dyDescent="0.3">
      <c r="A1" s="162" t="s">
        <v>95</v>
      </c>
      <c r="B1" s="162"/>
      <c r="C1" s="162"/>
    </row>
    <row r="2" spans="1:3" ht="15" x14ac:dyDescent="0.25">
      <c r="A2" s="161" t="s">
        <v>96</v>
      </c>
      <c r="B2" s="161"/>
      <c r="C2" s="161"/>
    </row>
    <row r="3" spans="1:3" ht="15" x14ac:dyDescent="0.25">
      <c r="A3" s="161" t="s">
        <v>149</v>
      </c>
      <c r="B3" s="161"/>
      <c r="C3" s="161"/>
    </row>
    <row r="4" spans="1:3" ht="15" customHeight="1" x14ac:dyDescent="0.3">
      <c r="A4" s="121" t="s">
        <v>89</v>
      </c>
      <c r="B4" s="163" t="s">
        <v>95</v>
      </c>
      <c r="C4" s="163"/>
    </row>
    <row r="5" spans="1:3" ht="15" customHeight="1" x14ac:dyDescent="0.3">
      <c r="A5" s="139" t="s">
        <v>74</v>
      </c>
      <c r="B5" s="164" t="s">
        <v>149</v>
      </c>
      <c r="C5" s="165"/>
    </row>
    <row r="6" spans="1:3" ht="15" x14ac:dyDescent="0.25">
      <c r="A6" s="139" t="s">
        <v>89</v>
      </c>
      <c r="B6" s="166" t="s">
        <v>97</v>
      </c>
      <c r="C6" s="167"/>
    </row>
    <row r="7" spans="1:3" ht="15" x14ac:dyDescent="0.25">
      <c r="A7" s="140" t="s">
        <v>89</v>
      </c>
      <c r="B7" s="123" t="s">
        <v>98</v>
      </c>
      <c r="C7" s="123" t="s">
        <v>99</v>
      </c>
    </row>
    <row r="8" spans="1:3" ht="15" x14ac:dyDescent="0.25">
      <c r="A8" s="124" t="s">
        <v>134</v>
      </c>
      <c r="B8" s="160"/>
      <c r="C8" s="134">
        <v>1037974.63</v>
      </c>
    </row>
    <row r="9" spans="1:3" ht="15" x14ac:dyDescent="0.25">
      <c r="A9" s="124" t="s">
        <v>136</v>
      </c>
      <c r="B9" s="160"/>
      <c r="C9" s="134">
        <v>2250462.17</v>
      </c>
    </row>
    <row r="10" spans="1:3" ht="15" x14ac:dyDescent="0.25">
      <c r="A10" s="124" t="s">
        <v>152</v>
      </c>
      <c r="B10" s="160"/>
      <c r="C10" s="134">
        <v>98489.81</v>
      </c>
    </row>
    <row r="11" spans="1:3" ht="15" x14ac:dyDescent="0.25">
      <c r="A11" s="124" t="s">
        <v>146</v>
      </c>
      <c r="B11" s="160"/>
      <c r="C11" s="134">
        <v>323389</v>
      </c>
    </row>
    <row r="12" spans="1:3" ht="15" x14ac:dyDescent="0.25">
      <c r="A12" s="124" t="s">
        <v>147</v>
      </c>
      <c r="B12" s="160"/>
      <c r="C12" s="134">
        <v>160108.63</v>
      </c>
    </row>
    <row r="13" spans="1:3" ht="15" x14ac:dyDescent="0.25">
      <c r="A13" s="124" t="s">
        <v>148</v>
      </c>
      <c r="B13" s="160"/>
      <c r="C13" s="134">
        <v>521477.63</v>
      </c>
    </row>
    <row r="14" spans="1:3" ht="15" x14ac:dyDescent="0.25">
      <c r="A14" s="126" t="s">
        <v>100</v>
      </c>
      <c r="B14" s="158"/>
      <c r="C14" s="137">
        <v>4391901.87</v>
      </c>
    </row>
    <row r="16" spans="1:3" ht="15" x14ac:dyDescent="0.25">
      <c r="A16" s="124" t="s">
        <v>101</v>
      </c>
      <c r="C16" s="52">
        <f>'GSTR1  Branch3'!H19</f>
        <v>4391901.87</v>
      </c>
    </row>
    <row r="17" spans="1:3" ht="15" x14ac:dyDescent="0.25">
      <c r="A17" s="124" t="s">
        <v>102</v>
      </c>
      <c r="C17" s="52">
        <f>'3B Branch3'!B8</f>
        <v>4391901.87</v>
      </c>
    </row>
  </sheetData>
  <mergeCells count="6">
    <mergeCell ref="B4:C4"/>
    <mergeCell ref="B5:C5"/>
    <mergeCell ref="B6:C6"/>
    <mergeCell ref="A1:C1"/>
    <mergeCell ref="A2:C2"/>
    <mergeCell ref="A3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"/>
    </sheetView>
  </sheetViews>
  <sheetFormatPr defaultColWidth="9.109375" defaultRowHeight="14.4" x14ac:dyDescent="0.3"/>
  <cols>
    <col min="1" max="1" width="15.6640625" style="61" bestFit="1" customWidth="1"/>
    <col min="2" max="6" width="9.109375" style="61"/>
    <col min="7" max="7" width="7.33203125" style="61" customWidth="1"/>
    <col min="8" max="8" width="12.33203125" style="61" bestFit="1" customWidth="1"/>
    <col min="9" max="9" width="11.33203125" style="61" bestFit="1" customWidth="1"/>
    <col min="10" max="10" width="12.33203125" style="61" bestFit="1" customWidth="1"/>
    <col min="11" max="16384" width="9.109375" style="61"/>
  </cols>
  <sheetData>
    <row r="1" spans="1:10" ht="15.6" x14ac:dyDescent="0.3">
      <c r="A1" s="168" t="s">
        <v>67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x14ac:dyDescent="0.25">
      <c r="A2" s="169" t="s">
        <v>94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" x14ac:dyDescent="0.25">
      <c r="A3" s="170" t="s">
        <v>67</v>
      </c>
      <c r="B3" s="170"/>
      <c r="C3" s="170"/>
      <c r="D3" s="170"/>
      <c r="E3" s="170"/>
      <c r="F3" s="170"/>
      <c r="G3" s="174" t="s">
        <v>94</v>
      </c>
      <c r="H3" s="174"/>
      <c r="I3" s="174"/>
      <c r="J3" s="174"/>
    </row>
    <row r="4" spans="1:10" ht="15" x14ac:dyDescent="0.25">
      <c r="A4" s="171" t="s">
        <v>68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5" x14ac:dyDescent="0.25">
      <c r="A5" s="175" t="s">
        <v>69</v>
      </c>
      <c r="B5" s="175"/>
      <c r="C5" s="175"/>
      <c r="D5" s="175"/>
      <c r="E5" s="175"/>
      <c r="F5" s="175"/>
      <c r="G5" s="176">
        <f>'GSTR1 Branch2'!G5:J5</f>
        <v>8123</v>
      </c>
      <c r="H5" s="176"/>
      <c r="I5" s="176"/>
      <c r="J5" s="176"/>
    </row>
    <row r="6" spans="1:10" ht="15" x14ac:dyDescent="0.25">
      <c r="A6" s="178" t="s">
        <v>70</v>
      </c>
      <c r="B6" s="178"/>
      <c r="C6" s="178"/>
      <c r="D6" s="178"/>
      <c r="E6" s="178"/>
      <c r="F6" s="178"/>
      <c r="G6" s="176">
        <f>'GSTR1 Branch2'!G6:J6</f>
        <v>639</v>
      </c>
      <c r="H6" s="176"/>
      <c r="I6" s="176"/>
      <c r="J6" s="176"/>
    </row>
    <row r="7" spans="1:10" ht="15" customHeight="1" x14ac:dyDescent="0.25">
      <c r="A7" s="178" t="s">
        <v>71</v>
      </c>
      <c r="B7" s="178"/>
      <c r="C7" s="178"/>
      <c r="D7" s="178"/>
      <c r="E7" s="178"/>
      <c r="F7" s="178"/>
      <c r="G7" s="176">
        <f>'GSTR1 Branch2'!G7:J7</f>
        <v>7484</v>
      </c>
      <c r="H7" s="176"/>
      <c r="I7" s="176"/>
      <c r="J7" s="176"/>
    </row>
    <row r="8" spans="1:10" ht="15" customHeight="1" x14ac:dyDescent="0.25">
      <c r="A8" s="177" t="s">
        <v>72</v>
      </c>
      <c r="B8" s="177"/>
      <c r="C8" s="177"/>
      <c r="D8" s="177"/>
      <c r="E8" s="177"/>
      <c r="F8" s="177"/>
      <c r="G8" s="176">
        <f>'GSTR1 Branch2'!G8:J8</f>
        <v>0</v>
      </c>
      <c r="H8" s="176"/>
      <c r="I8" s="176"/>
      <c r="J8" s="176"/>
    </row>
    <row r="9" spans="1:10" ht="15" customHeight="1" x14ac:dyDescent="0.25">
      <c r="A9" s="116" t="s">
        <v>73</v>
      </c>
      <c r="B9" s="179" t="s">
        <v>74</v>
      </c>
      <c r="C9" s="179"/>
      <c r="D9" s="179"/>
      <c r="E9" s="179"/>
      <c r="F9" s="179"/>
      <c r="G9" s="117" t="s">
        <v>75</v>
      </c>
      <c r="H9" s="117" t="s">
        <v>76</v>
      </c>
      <c r="I9" s="117" t="s">
        <v>77</v>
      </c>
      <c r="J9" s="117" t="s">
        <v>78</v>
      </c>
    </row>
    <row r="10" spans="1:10" ht="15" customHeight="1" x14ac:dyDescent="0.25">
      <c r="A10" s="118">
        <v>1</v>
      </c>
      <c r="B10" s="172" t="s">
        <v>79</v>
      </c>
      <c r="C10" s="172"/>
      <c r="D10" s="172"/>
      <c r="E10" s="172"/>
      <c r="F10" s="172"/>
      <c r="G10" s="119">
        <f>'GSTR1  Branch3'!G10+'GSTR1 Branch1'!G10+'GSTR1 Branch2'!G10</f>
        <v>0</v>
      </c>
      <c r="H10" s="133">
        <f>'GSTR1  Branch3'!H10+'GSTR1 Branch1'!H10+'GSTR1 Branch2'!H10</f>
        <v>0</v>
      </c>
      <c r="I10" s="133">
        <f>'GSTR1  Branch3'!I10+'GSTR1 Branch1'!I10+'GSTR1 Branch2'!I10</f>
        <v>0</v>
      </c>
      <c r="J10" s="133">
        <f>'GSTR1  Branch3'!J10+'GSTR1 Branch1'!J10+'GSTR1 Branch2'!J10</f>
        <v>0</v>
      </c>
    </row>
    <row r="11" spans="1:10" ht="15" customHeight="1" x14ac:dyDescent="0.25">
      <c r="A11" s="118">
        <v>2</v>
      </c>
      <c r="B11" s="173" t="s">
        <v>80</v>
      </c>
      <c r="C11" s="173"/>
      <c r="D11" s="173"/>
      <c r="E11" s="173"/>
      <c r="F11" s="173"/>
      <c r="G11" s="133">
        <f>'GSTR1  Branch3'!G11+'GSTR1 Branch1'!G11+'GSTR1 Branch2'!G11</f>
        <v>0</v>
      </c>
      <c r="H11" s="133">
        <f>'GSTR1  Branch3'!H11+'GSTR1 Branch1'!H11+'GSTR1 Branch2'!H11</f>
        <v>0</v>
      </c>
      <c r="I11" s="133">
        <f>'GSTR1  Branch3'!I11+'GSTR1 Branch1'!I11+'GSTR1 Branch2'!I11</f>
        <v>0</v>
      </c>
      <c r="J11" s="133">
        <f>'GSTR1  Branch3'!J11+'GSTR1 Branch1'!J11+'GSTR1 Branch2'!J11</f>
        <v>0</v>
      </c>
    </row>
    <row r="12" spans="1:10" ht="15" customHeight="1" x14ac:dyDescent="0.25">
      <c r="A12" s="118">
        <v>3</v>
      </c>
      <c r="B12" s="173" t="s">
        <v>81</v>
      </c>
      <c r="C12" s="173"/>
      <c r="D12" s="173"/>
      <c r="E12" s="173"/>
      <c r="F12" s="173"/>
      <c r="G12" s="133">
        <f>'GSTR1  Branch3'!G12+'GSTR1 Branch1'!G12+'GSTR1 Branch2'!G12</f>
        <v>1323</v>
      </c>
      <c r="H12" s="133">
        <f>'GSTR1  Branch3'!H12+'GSTR1 Branch1'!H12+'GSTR1 Branch2'!H12</f>
        <v>41553047.810000002</v>
      </c>
      <c r="I12" s="133">
        <f>'GSTR1  Branch3'!I12+'GSTR1 Branch1'!I12+'GSTR1 Branch2'!I12</f>
        <v>6273291.6600000001</v>
      </c>
      <c r="J12" s="133">
        <f>'GSTR1  Branch3'!J12+'GSTR1 Branch1'!J12+'GSTR1 Branch2'!J12</f>
        <v>47826339.469999999</v>
      </c>
    </row>
    <row r="13" spans="1:10" ht="15" customHeight="1" x14ac:dyDescent="0.25">
      <c r="A13" s="118">
        <v>4</v>
      </c>
      <c r="B13" s="173" t="s">
        <v>82</v>
      </c>
      <c r="C13" s="173"/>
      <c r="D13" s="173"/>
      <c r="E13" s="173"/>
      <c r="F13" s="173"/>
      <c r="G13" s="133">
        <f>'GSTR1  Branch3'!G13+'GSTR1 Branch1'!G13+'GSTR1 Branch2'!G13</f>
        <v>0</v>
      </c>
      <c r="H13" s="133">
        <f>'GSTR1  Branch3'!H13+'GSTR1 Branch1'!H13+'GSTR1 Branch2'!H13</f>
        <v>0</v>
      </c>
      <c r="I13" s="133">
        <f>'GSTR1  Branch3'!I13+'GSTR1 Branch1'!I13+'GSTR1 Branch2'!I13</f>
        <v>0</v>
      </c>
      <c r="J13" s="133">
        <f>'GSTR1  Branch3'!J13+'GSTR1 Branch1'!J13+'GSTR1 Branch2'!J13</f>
        <v>0</v>
      </c>
    </row>
    <row r="14" spans="1:10" ht="15" customHeight="1" x14ac:dyDescent="0.25">
      <c r="A14" s="118">
        <v>5</v>
      </c>
      <c r="B14" s="173" t="s">
        <v>83</v>
      </c>
      <c r="C14" s="173"/>
      <c r="D14" s="173"/>
      <c r="E14" s="173"/>
      <c r="F14" s="173"/>
      <c r="G14" s="119"/>
      <c r="H14" s="125"/>
      <c r="I14" s="125"/>
      <c r="J14" s="125"/>
    </row>
    <row r="15" spans="1:10" ht="15" customHeight="1" x14ac:dyDescent="0.25">
      <c r="A15" s="118">
        <v>6</v>
      </c>
      <c r="B15" s="173" t="s">
        <v>84</v>
      </c>
      <c r="C15" s="173"/>
      <c r="D15" s="173"/>
      <c r="E15" s="173"/>
      <c r="F15" s="173"/>
      <c r="G15" s="119"/>
      <c r="H15" s="125"/>
      <c r="I15" s="125"/>
      <c r="J15" s="125"/>
    </row>
    <row r="16" spans="1:10" ht="15" customHeight="1" x14ac:dyDescent="0.25">
      <c r="A16" s="118">
        <v>7</v>
      </c>
      <c r="B16" s="173" t="s">
        <v>85</v>
      </c>
      <c r="C16" s="173"/>
      <c r="D16" s="173"/>
      <c r="E16" s="173"/>
      <c r="F16" s="173"/>
      <c r="G16" s="119"/>
      <c r="H16" s="125"/>
      <c r="I16" s="125"/>
      <c r="J16" s="125"/>
    </row>
    <row r="17" spans="1:10" ht="15" customHeight="1" x14ac:dyDescent="0.25">
      <c r="A17" s="118">
        <v>8</v>
      </c>
      <c r="B17" s="173" t="s">
        <v>86</v>
      </c>
      <c r="C17" s="173"/>
      <c r="D17" s="173"/>
      <c r="E17" s="173"/>
      <c r="F17" s="173"/>
      <c r="G17" s="119"/>
      <c r="H17" s="125"/>
      <c r="I17" s="125"/>
      <c r="J17" s="125"/>
    </row>
    <row r="18" spans="1:10" ht="15" customHeight="1" x14ac:dyDescent="0.3">
      <c r="A18" s="118">
        <v>9</v>
      </c>
      <c r="B18" s="182" t="s">
        <v>87</v>
      </c>
      <c r="C18" s="182"/>
      <c r="D18" s="182"/>
      <c r="E18" s="182"/>
      <c r="F18" s="182"/>
      <c r="G18" s="119">
        <f>'GSTR1  Branch3'!G18+'GSTR1 Branch1'!G18+'GSTR1 Branch2'!G18</f>
        <v>697</v>
      </c>
      <c r="H18" s="119">
        <f>'GSTR1  Branch3'!H18+'GSTR1 Branch1'!H18+'GSTR1 Branch2'!H18</f>
        <v>1826800.2000000002</v>
      </c>
      <c r="I18" s="133">
        <f>'GSTR1  Branch3'!I18+'GSTR1 Branch1'!I18+'GSTR1 Branch2'!I18</f>
        <v>0</v>
      </c>
      <c r="J18" s="133">
        <f>'GSTR1  Branch3'!J18+'GSTR1 Branch1'!J18+'GSTR1 Branch2'!J18</f>
        <v>1826800.2000000002</v>
      </c>
    </row>
    <row r="19" spans="1:10" x14ac:dyDescent="0.3">
      <c r="A19" s="56"/>
      <c r="B19" s="181" t="s">
        <v>19</v>
      </c>
      <c r="C19" s="181"/>
      <c r="D19" s="181"/>
      <c r="E19" s="181"/>
      <c r="F19" s="181"/>
      <c r="G19" s="63">
        <f>SUM(G10:G18)</f>
        <v>2020</v>
      </c>
      <c r="H19" s="63">
        <f>SUM(H10:H18)</f>
        <v>43379848.010000005</v>
      </c>
      <c r="I19" s="68">
        <f t="shared" ref="I19:J19" si="0">SUM(I10:I18)</f>
        <v>6273291.6600000001</v>
      </c>
      <c r="J19" s="68">
        <f t="shared" si="0"/>
        <v>49653139.670000002</v>
      </c>
    </row>
    <row r="20" spans="1:10" ht="15" customHeight="1" x14ac:dyDescent="0.3">
      <c r="A20" s="55"/>
      <c r="B20" s="172" t="s">
        <v>88</v>
      </c>
      <c r="C20" s="172"/>
      <c r="D20" s="172"/>
      <c r="E20" s="172"/>
      <c r="F20" s="172"/>
      <c r="G20" s="62"/>
      <c r="H20" s="64"/>
      <c r="I20" s="64"/>
      <c r="J20" s="64"/>
    </row>
    <row r="21" spans="1:10" x14ac:dyDescent="0.3">
      <c r="A21" s="180" t="s">
        <v>103</v>
      </c>
      <c r="B21" s="180"/>
      <c r="C21" s="180"/>
      <c r="D21" s="180"/>
      <c r="E21" s="180"/>
      <c r="F21" s="180"/>
      <c r="G21" s="180"/>
      <c r="H21" s="180"/>
      <c r="I21" s="57"/>
      <c r="J21" s="57"/>
    </row>
  </sheetData>
  <mergeCells count="26">
    <mergeCell ref="A21:H21"/>
    <mergeCell ref="B19:F19"/>
    <mergeCell ref="B20:F20"/>
    <mergeCell ref="B18:F18"/>
    <mergeCell ref="B12:F12"/>
    <mergeCell ref="B17:F17"/>
    <mergeCell ref="B16:F16"/>
    <mergeCell ref="B13:F13"/>
    <mergeCell ref="B14:F14"/>
    <mergeCell ref="B15:F15"/>
    <mergeCell ref="B11:F11"/>
    <mergeCell ref="G3:J3"/>
    <mergeCell ref="A5:F5"/>
    <mergeCell ref="G5:J5"/>
    <mergeCell ref="A8:F8"/>
    <mergeCell ref="G8:J8"/>
    <mergeCell ref="A6:F6"/>
    <mergeCell ref="A7:F7"/>
    <mergeCell ref="G6:J6"/>
    <mergeCell ref="G7:J7"/>
    <mergeCell ref="B9:F9"/>
    <mergeCell ref="A1:J1"/>
    <mergeCell ref="A2:J2"/>
    <mergeCell ref="A3:F3"/>
    <mergeCell ref="A4:J4"/>
    <mergeCell ref="B10:F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"/>
    </sheetView>
  </sheetViews>
  <sheetFormatPr defaultRowHeight="14.4" x14ac:dyDescent="0.3"/>
  <cols>
    <col min="1" max="1" width="5.5546875" bestFit="1" customWidth="1"/>
    <col min="7" max="7" width="7.88671875" bestFit="1" customWidth="1"/>
    <col min="8" max="8" width="11.44140625" bestFit="1" customWidth="1"/>
    <col min="9" max="9" width="10.44140625" bestFit="1" customWidth="1"/>
    <col min="10" max="10" width="11.44140625" bestFit="1" customWidth="1"/>
  </cols>
  <sheetData>
    <row r="1" spans="1:10" ht="15.6" x14ac:dyDescent="0.3">
      <c r="A1" s="168" t="s">
        <v>67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x14ac:dyDescent="0.25">
      <c r="A2" s="169" t="s">
        <v>149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" x14ac:dyDescent="0.25">
      <c r="A3" s="183" t="s">
        <v>67</v>
      </c>
      <c r="B3" s="183"/>
      <c r="C3" s="183"/>
      <c r="D3" s="183"/>
      <c r="E3" s="183"/>
      <c r="F3" s="183"/>
      <c r="G3" s="184" t="s">
        <v>149</v>
      </c>
      <c r="H3" s="184"/>
      <c r="I3" s="184"/>
      <c r="J3" s="184"/>
    </row>
    <row r="4" spans="1:10" ht="15" x14ac:dyDescent="0.25">
      <c r="A4" s="171" t="s">
        <v>68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5" x14ac:dyDescent="0.25">
      <c r="A5" s="175" t="s">
        <v>69</v>
      </c>
      <c r="B5" s="175"/>
      <c r="C5" s="175"/>
      <c r="D5" s="175"/>
      <c r="E5" s="175"/>
      <c r="F5" s="175"/>
      <c r="G5" s="185">
        <v>5036</v>
      </c>
      <c r="H5" s="185"/>
      <c r="I5" s="185"/>
      <c r="J5" s="185"/>
    </row>
    <row r="6" spans="1:10" ht="15" x14ac:dyDescent="0.25">
      <c r="A6" s="178" t="s">
        <v>70</v>
      </c>
      <c r="B6" s="178"/>
      <c r="C6" s="178"/>
      <c r="D6" s="178"/>
      <c r="E6" s="178"/>
      <c r="F6" s="178"/>
      <c r="G6" s="186">
        <v>665</v>
      </c>
      <c r="H6" s="186"/>
      <c r="I6" s="186"/>
      <c r="J6" s="186"/>
    </row>
    <row r="7" spans="1:10" ht="15" x14ac:dyDescent="0.25">
      <c r="A7" s="178" t="s">
        <v>71</v>
      </c>
      <c r="B7" s="178"/>
      <c r="C7" s="178"/>
      <c r="D7" s="178"/>
      <c r="E7" s="178"/>
      <c r="F7" s="178"/>
      <c r="G7" s="186">
        <v>4371</v>
      </c>
      <c r="H7" s="186"/>
      <c r="I7" s="186"/>
      <c r="J7" s="186"/>
    </row>
    <row r="8" spans="1:10" ht="15" x14ac:dyDescent="0.25">
      <c r="A8" s="178" t="s">
        <v>72</v>
      </c>
      <c r="B8" s="178"/>
      <c r="C8" s="178"/>
      <c r="D8" s="178"/>
      <c r="E8" s="178"/>
      <c r="F8" s="178"/>
      <c r="G8" s="186">
        <v>0</v>
      </c>
      <c r="H8" s="186"/>
      <c r="I8" s="186"/>
      <c r="J8" s="186"/>
    </row>
    <row r="9" spans="1:10" ht="24" x14ac:dyDescent="0.25">
      <c r="A9" s="159" t="s">
        <v>73</v>
      </c>
      <c r="B9" s="179" t="s">
        <v>74</v>
      </c>
      <c r="C9" s="179"/>
      <c r="D9" s="179"/>
      <c r="E9" s="179"/>
      <c r="F9" s="179"/>
      <c r="G9" s="131" t="s">
        <v>75</v>
      </c>
      <c r="H9" s="131" t="s">
        <v>76</v>
      </c>
      <c r="I9" s="131" t="s">
        <v>77</v>
      </c>
      <c r="J9" s="131" t="s">
        <v>78</v>
      </c>
    </row>
    <row r="10" spans="1:10" ht="15" customHeight="1" x14ac:dyDescent="0.25">
      <c r="A10" s="132">
        <v>1</v>
      </c>
      <c r="B10" s="172" t="s">
        <v>79</v>
      </c>
      <c r="C10" s="172"/>
      <c r="D10" s="172"/>
      <c r="E10" s="172"/>
      <c r="F10" s="172"/>
      <c r="G10" s="133"/>
      <c r="H10" s="160"/>
      <c r="I10" s="160"/>
      <c r="J10" s="160"/>
    </row>
    <row r="11" spans="1:10" ht="15" customHeight="1" x14ac:dyDescent="0.25">
      <c r="A11" s="132">
        <v>2</v>
      </c>
      <c r="B11" s="173" t="s">
        <v>80</v>
      </c>
      <c r="C11" s="173"/>
      <c r="D11" s="173"/>
      <c r="E11" s="173"/>
      <c r="F11" s="173"/>
      <c r="G11" s="133"/>
      <c r="H11" s="160"/>
      <c r="I11" s="160"/>
      <c r="J11" s="160"/>
    </row>
    <row r="12" spans="1:10" ht="15" customHeight="1" x14ac:dyDescent="0.25">
      <c r="A12" s="132">
        <v>3</v>
      </c>
      <c r="B12" s="173" t="s">
        <v>81</v>
      </c>
      <c r="C12" s="173"/>
      <c r="D12" s="173"/>
      <c r="E12" s="173"/>
      <c r="F12" s="173"/>
      <c r="G12" s="133">
        <v>424</v>
      </c>
      <c r="H12" s="134">
        <v>13238839.26</v>
      </c>
      <c r="I12" s="134">
        <v>2036086.71</v>
      </c>
      <c r="J12" s="134">
        <v>15274925.970000001</v>
      </c>
    </row>
    <row r="13" spans="1:10" ht="15" customHeight="1" x14ac:dyDescent="0.25">
      <c r="A13" s="132">
        <v>4</v>
      </c>
      <c r="B13" s="173" t="s">
        <v>82</v>
      </c>
      <c r="C13" s="173"/>
      <c r="D13" s="173"/>
      <c r="E13" s="173"/>
      <c r="F13" s="173"/>
      <c r="G13" s="133"/>
      <c r="H13" s="160"/>
      <c r="I13" s="160"/>
      <c r="J13" s="160"/>
    </row>
    <row r="14" spans="1:10" ht="15" customHeight="1" x14ac:dyDescent="0.25">
      <c r="A14" s="132">
        <v>5</v>
      </c>
      <c r="B14" s="173" t="s">
        <v>83</v>
      </c>
      <c r="C14" s="173"/>
      <c r="D14" s="173"/>
      <c r="E14" s="173"/>
      <c r="F14" s="173"/>
      <c r="G14" s="133"/>
      <c r="H14" s="160"/>
      <c r="I14" s="160"/>
      <c r="J14" s="160"/>
    </row>
    <row r="15" spans="1:10" ht="15" customHeight="1" x14ac:dyDescent="0.25">
      <c r="A15" s="132">
        <v>6</v>
      </c>
      <c r="B15" s="173" t="s">
        <v>84</v>
      </c>
      <c r="C15" s="173"/>
      <c r="D15" s="173"/>
      <c r="E15" s="173"/>
      <c r="F15" s="173"/>
      <c r="G15" s="133"/>
      <c r="H15" s="160"/>
      <c r="I15" s="160"/>
      <c r="J15" s="160"/>
    </row>
    <row r="16" spans="1:10" ht="15" customHeight="1" x14ac:dyDescent="0.25">
      <c r="A16" s="132">
        <v>7</v>
      </c>
      <c r="B16" s="173" t="s">
        <v>85</v>
      </c>
      <c r="C16" s="173"/>
      <c r="D16" s="173"/>
      <c r="E16" s="173"/>
      <c r="F16" s="173"/>
      <c r="G16" s="133"/>
      <c r="H16" s="160"/>
      <c r="I16" s="160"/>
      <c r="J16" s="160"/>
    </row>
    <row r="17" spans="1:10" ht="15" customHeight="1" x14ac:dyDescent="0.25">
      <c r="A17" s="132">
        <v>8</v>
      </c>
      <c r="B17" s="173" t="s">
        <v>86</v>
      </c>
      <c r="C17" s="173"/>
      <c r="D17" s="173"/>
      <c r="E17" s="173"/>
      <c r="F17" s="173"/>
      <c r="G17" s="133"/>
      <c r="H17" s="160"/>
      <c r="I17" s="160"/>
      <c r="J17" s="160"/>
    </row>
    <row r="18" spans="1:10" ht="15" customHeight="1" x14ac:dyDescent="0.25">
      <c r="A18" s="132">
        <v>9</v>
      </c>
      <c r="B18" s="173" t="s">
        <v>87</v>
      </c>
      <c r="C18" s="173"/>
      <c r="D18" s="173"/>
      <c r="E18" s="173"/>
      <c r="F18" s="173"/>
      <c r="G18" s="133">
        <v>241</v>
      </c>
      <c r="H18" s="134">
        <v>405107.4</v>
      </c>
      <c r="I18" s="160"/>
      <c r="J18" s="134">
        <v>405107.4</v>
      </c>
    </row>
    <row r="19" spans="1:10" ht="15" customHeight="1" x14ac:dyDescent="0.25">
      <c r="A19" s="135"/>
      <c r="B19" s="181" t="s">
        <v>19</v>
      </c>
      <c r="C19" s="181"/>
      <c r="D19" s="181"/>
      <c r="E19" s="181"/>
      <c r="F19" s="181"/>
      <c r="G19" s="136">
        <v>665</v>
      </c>
      <c r="H19" s="137">
        <v>13643946.66</v>
      </c>
      <c r="I19" s="137">
        <v>2036086.71</v>
      </c>
      <c r="J19" s="137">
        <v>15680033.369999999</v>
      </c>
    </row>
    <row r="20" spans="1:10" ht="15" customHeight="1" x14ac:dyDescent="0.25">
      <c r="A20" s="132"/>
      <c r="B20" s="172" t="s">
        <v>88</v>
      </c>
      <c r="C20" s="172"/>
      <c r="D20" s="172"/>
      <c r="E20" s="172"/>
      <c r="F20" s="172"/>
      <c r="G20" s="133"/>
      <c r="H20" s="160"/>
      <c r="I20" s="160"/>
      <c r="J20" s="160"/>
    </row>
    <row r="21" spans="1:10" ht="15" customHeight="1" x14ac:dyDescent="0.3">
      <c r="A21" s="180" t="s">
        <v>103</v>
      </c>
      <c r="B21" s="180"/>
      <c r="C21" s="180"/>
      <c r="D21" s="180"/>
      <c r="E21" s="180"/>
      <c r="F21" s="180"/>
      <c r="G21" s="180"/>
      <c r="H21" s="180"/>
      <c r="I21" s="130"/>
      <c r="J21" s="130"/>
    </row>
  </sheetData>
  <mergeCells count="26">
    <mergeCell ref="B11:F11"/>
    <mergeCell ref="B19:F19"/>
    <mergeCell ref="B20:F20"/>
    <mergeCell ref="A21:H21"/>
    <mergeCell ref="B13:F13"/>
    <mergeCell ref="B14:F14"/>
    <mergeCell ref="B15:F15"/>
    <mergeCell ref="B16:F16"/>
    <mergeCell ref="B17:F17"/>
    <mergeCell ref="B18:F18"/>
    <mergeCell ref="A3:F3"/>
    <mergeCell ref="G3:J3"/>
    <mergeCell ref="A1:J1"/>
    <mergeCell ref="A2:J2"/>
    <mergeCell ref="B12:F12"/>
    <mergeCell ref="A4:J4"/>
    <mergeCell ref="A5:F5"/>
    <mergeCell ref="G5:J5"/>
    <mergeCell ref="A6:F6"/>
    <mergeCell ref="G6:J6"/>
    <mergeCell ref="A7:F7"/>
    <mergeCell ref="G7:J7"/>
    <mergeCell ref="A8:F8"/>
    <mergeCell ref="G8:J8"/>
    <mergeCell ref="B9:F9"/>
    <mergeCell ref="B10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3"/>
    </sheetView>
  </sheetViews>
  <sheetFormatPr defaultRowHeight="14.4" x14ac:dyDescent="0.3"/>
  <cols>
    <col min="1" max="1" width="5.5546875" bestFit="1" customWidth="1"/>
    <col min="7" max="7" width="7.88671875" bestFit="1" customWidth="1"/>
    <col min="8" max="8" width="11.44140625" bestFit="1" customWidth="1"/>
    <col min="9" max="9" width="10.44140625" bestFit="1" customWidth="1"/>
    <col min="10" max="10" width="11.44140625" bestFit="1" customWidth="1"/>
  </cols>
  <sheetData>
    <row r="1" spans="1:10" ht="15.6" x14ac:dyDescent="0.3">
      <c r="A1" s="168" t="s">
        <v>67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x14ac:dyDescent="0.25">
      <c r="A2" s="169" t="s">
        <v>149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" x14ac:dyDescent="0.25">
      <c r="A3" s="183" t="s">
        <v>67</v>
      </c>
      <c r="B3" s="183"/>
      <c r="C3" s="183"/>
      <c r="D3" s="183"/>
      <c r="E3" s="183"/>
      <c r="F3" s="183"/>
      <c r="G3" s="184" t="s">
        <v>149</v>
      </c>
      <c r="H3" s="184"/>
      <c r="I3" s="184"/>
      <c r="J3" s="184"/>
    </row>
    <row r="4" spans="1:10" ht="15" x14ac:dyDescent="0.25">
      <c r="A4" s="171" t="s">
        <v>68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5" x14ac:dyDescent="0.25">
      <c r="A5" s="175" t="s">
        <v>69</v>
      </c>
      <c r="B5" s="175"/>
      <c r="C5" s="175"/>
      <c r="D5" s="175"/>
      <c r="E5" s="175"/>
      <c r="F5" s="175"/>
      <c r="G5" s="185">
        <v>8123</v>
      </c>
      <c r="H5" s="185"/>
      <c r="I5" s="185"/>
      <c r="J5" s="185"/>
    </row>
    <row r="6" spans="1:10" ht="15" x14ac:dyDescent="0.25">
      <c r="A6" s="178" t="s">
        <v>70</v>
      </c>
      <c r="B6" s="178"/>
      <c r="C6" s="178"/>
      <c r="D6" s="178"/>
      <c r="E6" s="178"/>
      <c r="F6" s="178"/>
      <c r="G6" s="186">
        <v>639</v>
      </c>
      <c r="H6" s="186"/>
      <c r="I6" s="186"/>
      <c r="J6" s="186"/>
    </row>
    <row r="7" spans="1:10" ht="15" x14ac:dyDescent="0.25">
      <c r="A7" s="178" t="s">
        <v>71</v>
      </c>
      <c r="B7" s="178"/>
      <c r="C7" s="178"/>
      <c r="D7" s="178"/>
      <c r="E7" s="178"/>
      <c r="F7" s="178"/>
      <c r="G7" s="186">
        <v>7484</v>
      </c>
      <c r="H7" s="186"/>
      <c r="I7" s="186"/>
      <c r="J7" s="186"/>
    </row>
    <row r="8" spans="1:10" ht="15" x14ac:dyDescent="0.25">
      <c r="A8" s="178" t="s">
        <v>72</v>
      </c>
      <c r="B8" s="178"/>
      <c r="C8" s="178"/>
      <c r="D8" s="178"/>
      <c r="E8" s="178"/>
      <c r="F8" s="178"/>
      <c r="G8" s="186">
        <v>0</v>
      </c>
      <c r="H8" s="186"/>
      <c r="I8" s="186"/>
      <c r="J8" s="186"/>
    </row>
    <row r="9" spans="1:10" ht="24" x14ac:dyDescent="0.25">
      <c r="A9" s="159" t="s">
        <v>73</v>
      </c>
      <c r="B9" s="179" t="s">
        <v>74</v>
      </c>
      <c r="C9" s="179"/>
      <c r="D9" s="179"/>
      <c r="E9" s="179"/>
      <c r="F9" s="179"/>
      <c r="G9" s="131" t="s">
        <v>75</v>
      </c>
      <c r="H9" s="131" t="s">
        <v>76</v>
      </c>
      <c r="I9" s="131" t="s">
        <v>77</v>
      </c>
      <c r="J9" s="131" t="s">
        <v>78</v>
      </c>
    </row>
    <row r="10" spans="1:10" ht="15" customHeight="1" x14ac:dyDescent="0.25">
      <c r="A10" s="132">
        <v>1</v>
      </c>
      <c r="B10" s="172" t="s">
        <v>79</v>
      </c>
      <c r="C10" s="172"/>
      <c r="D10" s="172"/>
      <c r="E10" s="172"/>
      <c r="F10" s="172"/>
      <c r="G10" s="133"/>
      <c r="H10" s="160"/>
      <c r="I10" s="160"/>
      <c r="J10" s="160"/>
    </row>
    <row r="11" spans="1:10" ht="15" customHeight="1" x14ac:dyDescent="0.25">
      <c r="A11" s="132">
        <v>2</v>
      </c>
      <c r="B11" s="173" t="s">
        <v>80</v>
      </c>
      <c r="C11" s="173"/>
      <c r="D11" s="173"/>
      <c r="E11" s="173"/>
      <c r="F11" s="173"/>
      <c r="G11" s="133"/>
      <c r="H11" s="160"/>
      <c r="I11" s="160"/>
      <c r="J11" s="160"/>
    </row>
    <row r="12" spans="1:10" ht="15" customHeight="1" x14ac:dyDescent="0.25">
      <c r="A12" s="132">
        <v>3</v>
      </c>
      <c r="B12" s="173" t="s">
        <v>81</v>
      </c>
      <c r="C12" s="173"/>
      <c r="D12" s="173"/>
      <c r="E12" s="173"/>
      <c r="F12" s="173"/>
      <c r="G12" s="133">
        <v>424</v>
      </c>
      <c r="H12" s="134">
        <v>24245695.68</v>
      </c>
      <c r="I12" s="134">
        <v>3597264.32</v>
      </c>
      <c r="J12" s="134">
        <v>27842960</v>
      </c>
    </row>
    <row r="13" spans="1:10" ht="15" customHeight="1" x14ac:dyDescent="0.25">
      <c r="A13" s="132">
        <v>4</v>
      </c>
      <c r="B13" s="173" t="s">
        <v>82</v>
      </c>
      <c r="C13" s="173"/>
      <c r="D13" s="173"/>
      <c r="E13" s="173"/>
      <c r="F13" s="173"/>
      <c r="G13" s="133"/>
      <c r="H13" s="160"/>
      <c r="I13" s="160"/>
      <c r="J13" s="160"/>
    </row>
    <row r="14" spans="1:10" ht="15" customHeight="1" x14ac:dyDescent="0.25">
      <c r="A14" s="132">
        <v>5</v>
      </c>
      <c r="B14" s="173" t="s">
        <v>83</v>
      </c>
      <c r="C14" s="173"/>
      <c r="D14" s="173"/>
      <c r="E14" s="173"/>
      <c r="F14" s="173"/>
      <c r="G14" s="133"/>
      <c r="H14" s="160"/>
      <c r="I14" s="160"/>
      <c r="J14" s="160"/>
    </row>
    <row r="15" spans="1:10" ht="15" customHeight="1" x14ac:dyDescent="0.25">
      <c r="A15" s="132">
        <v>6</v>
      </c>
      <c r="B15" s="173" t="s">
        <v>84</v>
      </c>
      <c r="C15" s="173"/>
      <c r="D15" s="173"/>
      <c r="E15" s="173"/>
      <c r="F15" s="173"/>
      <c r="G15" s="133"/>
      <c r="H15" s="160"/>
      <c r="I15" s="160"/>
      <c r="J15" s="160"/>
    </row>
    <row r="16" spans="1:10" ht="15" customHeight="1" x14ac:dyDescent="0.25">
      <c r="A16" s="132">
        <v>7</v>
      </c>
      <c r="B16" s="173" t="s">
        <v>85</v>
      </c>
      <c r="C16" s="173"/>
      <c r="D16" s="173"/>
      <c r="E16" s="173"/>
      <c r="F16" s="173"/>
      <c r="G16" s="133"/>
      <c r="H16" s="160"/>
      <c r="I16" s="160"/>
      <c r="J16" s="160"/>
    </row>
    <row r="17" spans="1:10" ht="15" customHeight="1" x14ac:dyDescent="0.25">
      <c r="A17" s="132">
        <v>8</v>
      </c>
      <c r="B17" s="173" t="s">
        <v>86</v>
      </c>
      <c r="C17" s="173"/>
      <c r="D17" s="173"/>
      <c r="E17" s="173"/>
      <c r="F17" s="173"/>
      <c r="G17" s="133"/>
      <c r="H17" s="160"/>
      <c r="I17" s="160"/>
      <c r="J17" s="160"/>
    </row>
    <row r="18" spans="1:10" ht="15" customHeight="1" x14ac:dyDescent="0.25">
      <c r="A18" s="132">
        <v>9</v>
      </c>
      <c r="B18" s="173" t="s">
        <v>87</v>
      </c>
      <c r="C18" s="173"/>
      <c r="D18" s="173"/>
      <c r="E18" s="173"/>
      <c r="F18" s="173"/>
      <c r="G18" s="133">
        <v>215</v>
      </c>
      <c r="H18" s="134">
        <v>1098303.8</v>
      </c>
      <c r="I18" s="160"/>
      <c r="J18" s="134">
        <v>1098303.8</v>
      </c>
    </row>
    <row r="19" spans="1:10" ht="15" x14ac:dyDescent="0.25">
      <c r="A19" s="135"/>
      <c r="B19" s="181" t="s">
        <v>19</v>
      </c>
      <c r="C19" s="181"/>
      <c r="D19" s="181"/>
      <c r="E19" s="181"/>
      <c r="F19" s="181"/>
      <c r="G19" s="136">
        <v>639</v>
      </c>
      <c r="H19" s="137">
        <v>25343999.48</v>
      </c>
      <c r="I19" s="137">
        <v>3597264.32</v>
      </c>
      <c r="J19" s="137">
        <v>28941263.800000001</v>
      </c>
    </row>
    <row r="20" spans="1:10" ht="15" customHeight="1" x14ac:dyDescent="0.25">
      <c r="A20" s="132"/>
      <c r="B20" s="172" t="s">
        <v>88</v>
      </c>
      <c r="C20" s="172"/>
      <c r="D20" s="172"/>
      <c r="E20" s="172"/>
      <c r="F20" s="172"/>
      <c r="G20" s="133"/>
      <c r="H20" s="160"/>
      <c r="I20" s="160"/>
      <c r="J20" s="160"/>
    </row>
    <row r="21" spans="1:10" x14ac:dyDescent="0.3">
      <c r="A21" s="180" t="s">
        <v>103</v>
      </c>
      <c r="B21" s="180"/>
      <c r="C21" s="180"/>
      <c r="D21" s="180"/>
      <c r="E21" s="180"/>
      <c r="F21" s="180"/>
      <c r="G21" s="180"/>
      <c r="H21" s="180"/>
      <c r="I21" s="130"/>
      <c r="J21" s="130"/>
    </row>
  </sheetData>
  <mergeCells count="26">
    <mergeCell ref="A5:F5"/>
    <mergeCell ref="B19:F19"/>
    <mergeCell ref="B20:F20"/>
    <mergeCell ref="A21:H21"/>
    <mergeCell ref="B13:F13"/>
    <mergeCell ref="B14:F14"/>
    <mergeCell ref="B15:F15"/>
    <mergeCell ref="B16:F16"/>
    <mergeCell ref="G5:J5"/>
    <mergeCell ref="A6:F6"/>
    <mergeCell ref="G6:J6"/>
    <mergeCell ref="A7:F7"/>
    <mergeCell ref="G7:J7"/>
    <mergeCell ref="B17:F17"/>
    <mergeCell ref="B18:F18"/>
    <mergeCell ref="A3:F3"/>
    <mergeCell ref="G3:J3"/>
    <mergeCell ref="A1:J1"/>
    <mergeCell ref="A2:J2"/>
    <mergeCell ref="A4:J4"/>
    <mergeCell ref="B12:F12"/>
    <mergeCell ref="A8:F8"/>
    <mergeCell ref="G8:J8"/>
    <mergeCell ref="B9:F9"/>
    <mergeCell ref="B10:F10"/>
    <mergeCell ref="B11:F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:J2"/>
    </sheetView>
  </sheetViews>
  <sheetFormatPr defaultRowHeight="14.4" x14ac:dyDescent="0.3"/>
  <cols>
    <col min="1" max="1" width="5.5546875" bestFit="1" customWidth="1"/>
    <col min="7" max="7" width="7.88671875" bestFit="1" customWidth="1"/>
    <col min="8" max="8" width="10.44140625" bestFit="1" customWidth="1"/>
    <col min="9" max="9" width="9.44140625" bestFit="1" customWidth="1"/>
    <col min="10" max="10" width="10.44140625" bestFit="1" customWidth="1"/>
  </cols>
  <sheetData>
    <row r="1" spans="1:10" ht="15.6" x14ac:dyDescent="0.3">
      <c r="A1" s="168" t="s">
        <v>67</v>
      </c>
      <c r="B1" s="168"/>
      <c r="C1" s="168"/>
      <c r="D1" s="168"/>
      <c r="E1" s="168"/>
      <c r="F1" s="168"/>
      <c r="G1" s="168"/>
      <c r="H1" s="168"/>
      <c r="I1" s="168"/>
      <c r="J1" s="168"/>
    </row>
    <row r="2" spans="1:10" ht="15" x14ac:dyDescent="0.25">
      <c r="A2" s="169" t="s">
        <v>149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" x14ac:dyDescent="0.25">
      <c r="A3" s="183" t="s">
        <v>67</v>
      </c>
      <c r="B3" s="183"/>
      <c r="C3" s="183"/>
      <c r="D3" s="183"/>
      <c r="E3" s="183"/>
      <c r="F3" s="183"/>
      <c r="G3" s="184" t="s">
        <v>149</v>
      </c>
      <c r="H3" s="184"/>
      <c r="I3" s="184"/>
      <c r="J3" s="184"/>
    </row>
    <row r="4" spans="1:10" ht="15" x14ac:dyDescent="0.25">
      <c r="A4" s="171" t="s">
        <v>68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5" x14ac:dyDescent="0.25">
      <c r="A5" s="175" t="s">
        <v>69</v>
      </c>
      <c r="B5" s="175"/>
      <c r="C5" s="175"/>
      <c r="D5" s="175"/>
      <c r="E5" s="175"/>
      <c r="F5" s="175"/>
      <c r="G5" s="185">
        <v>3633</v>
      </c>
      <c r="H5" s="185"/>
      <c r="I5" s="185"/>
      <c r="J5" s="185"/>
    </row>
    <row r="6" spans="1:10" ht="15" x14ac:dyDescent="0.25">
      <c r="A6" s="178" t="s">
        <v>70</v>
      </c>
      <c r="B6" s="178"/>
      <c r="C6" s="178"/>
      <c r="D6" s="178"/>
      <c r="E6" s="178"/>
      <c r="F6" s="178"/>
      <c r="G6" s="186">
        <v>716</v>
      </c>
      <c r="H6" s="186"/>
      <c r="I6" s="186"/>
      <c r="J6" s="186"/>
    </row>
    <row r="7" spans="1:10" ht="15" x14ac:dyDescent="0.25">
      <c r="A7" s="178" t="s">
        <v>71</v>
      </c>
      <c r="B7" s="178"/>
      <c r="C7" s="178"/>
      <c r="D7" s="178"/>
      <c r="E7" s="178"/>
      <c r="F7" s="178"/>
      <c r="G7" s="186">
        <v>2917</v>
      </c>
      <c r="H7" s="186"/>
      <c r="I7" s="186"/>
      <c r="J7" s="186"/>
    </row>
    <row r="8" spans="1:10" ht="15" x14ac:dyDescent="0.25">
      <c r="A8" s="178" t="s">
        <v>72</v>
      </c>
      <c r="B8" s="178"/>
      <c r="C8" s="178"/>
      <c r="D8" s="178"/>
      <c r="E8" s="178"/>
      <c r="F8" s="178"/>
      <c r="G8" s="186">
        <v>0</v>
      </c>
      <c r="H8" s="186"/>
      <c r="I8" s="186"/>
      <c r="J8" s="186"/>
    </row>
    <row r="9" spans="1:10" ht="24" x14ac:dyDescent="0.25">
      <c r="A9" s="159" t="s">
        <v>73</v>
      </c>
      <c r="B9" s="179" t="s">
        <v>74</v>
      </c>
      <c r="C9" s="179"/>
      <c r="D9" s="179"/>
      <c r="E9" s="179"/>
      <c r="F9" s="179"/>
      <c r="G9" s="131" t="s">
        <v>75</v>
      </c>
      <c r="H9" s="131" t="s">
        <v>76</v>
      </c>
      <c r="I9" s="131" t="s">
        <v>77</v>
      </c>
      <c r="J9" s="131" t="s">
        <v>78</v>
      </c>
    </row>
    <row r="10" spans="1:10" ht="15" customHeight="1" x14ac:dyDescent="0.25">
      <c r="A10" s="132">
        <v>1</v>
      </c>
      <c r="B10" s="172" t="s">
        <v>79</v>
      </c>
      <c r="C10" s="172"/>
      <c r="D10" s="172"/>
      <c r="E10" s="172"/>
      <c r="F10" s="172"/>
      <c r="G10" s="133"/>
      <c r="H10" s="160"/>
      <c r="I10" s="160"/>
      <c r="J10" s="160"/>
    </row>
    <row r="11" spans="1:10" ht="15" customHeight="1" x14ac:dyDescent="0.25">
      <c r="A11" s="132">
        <v>2</v>
      </c>
      <c r="B11" s="173" t="s">
        <v>80</v>
      </c>
      <c r="C11" s="173"/>
      <c r="D11" s="173"/>
      <c r="E11" s="173"/>
      <c r="F11" s="173"/>
      <c r="G11" s="133"/>
      <c r="H11" s="160"/>
      <c r="I11" s="160"/>
      <c r="J11" s="160"/>
    </row>
    <row r="12" spans="1:10" ht="15" customHeight="1" x14ac:dyDescent="0.25">
      <c r="A12" s="132">
        <v>3</v>
      </c>
      <c r="B12" s="173" t="s">
        <v>81</v>
      </c>
      <c r="C12" s="173"/>
      <c r="D12" s="173"/>
      <c r="E12" s="173"/>
      <c r="F12" s="173"/>
      <c r="G12" s="133">
        <v>475</v>
      </c>
      <c r="H12" s="134">
        <v>4068512.87</v>
      </c>
      <c r="I12" s="134">
        <v>639940.63</v>
      </c>
      <c r="J12" s="134">
        <v>4708453.5</v>
      </c>
    </row>
    <row r="13" spans="1:10" ht="15" customHeight="1" x14ac:dyDescent="0.25">
      <c r="A13" s="132">
        <v>4</v>
      </c>
      <c r="B13" s="173" t="s">
        <v>82</v>
      </c>
      <c r="C13" s="173"/>
      <c r="D13" s="173"/>
      <c r="E13" s="173"/>
      <c r="F13" s="173"/>
      <c r="G13" s="133"/>
      <c r="H13" s="160"/>
      <c r="I13" s="160"/>
      <c r="J13" s="160"/>
    </row>
    <row r="14" spans="1:10" ht="15" customHeight="1" x14ac:dyDescent="0.25">
      <c r="A14" s="132">
        <v>5</v>
      </c>
      <c r="B14" s="173" t="s">
        <v>83</v>
      </c>
      <c r="C14" s="173"/>
      <c r="D14" s="173"/>
      <c r="E14" s="173"/>
      <c r="F14" s="173"/>
      <c r="G14" s="133"/>
      <c r="H14" s="160"/>
      <c r="I14" s="160"/>
      <c r="J14" s="160"/>
    </row>
    <row r="15" spans="1:10" ht="15" customHeight="1" x14ac:dyDescent="0.25">
      <c r="A15" s="132">
        <v>6</v>
      </c>
      <c r="B15" s="173" t="s">
        <v>84</v>
      </c>
      <c r="C15" s="173"/>
      <c r="D15" s="173"/>
      <c r="E15" s="173"/>
      <c r="F15" s="173"/>
      <c r="G15" s="133"/>
      <c r="H15" s="160"/>
      <c r="I15" s="160"/>
      <c r="J15" s="160"/>
    </row>
    <row r="16" spans="1:10" ht="15" customHeight="1" x14ac:dyDescent="0.25">
      <c r="A16" s="132">
        <v>7</v>
      </c>
      <c r="B16" s="173" t="s">
        <v>85</v>
      </c>
      <c r="C16" s="173"/>
      <c r="D16" s="173"/>
      <c r="E16" s="173"/>
      <c r="F16" s="173"/>
      <c r="G16" s="133"/>
      <c r="H16" s="160"/>
      <c r="I16" s="160"/>
      <c r="J16" s="160"/>
    </row>
    <row r="17" spans="1:10" ht="15" customHeight="1" x14ac:dyDescent="0.25">
      <c r="A17" s="132">
        <v>8</v>
      </c>
      <c r="B17" s="173" t="s">
        <v>86</v>
      </c>
      <c r="C17" s="173"/>
      <c r="D17" s="173"/>
      <c r="E17" s="173"/>
      <c r="F17" s="173"/>
      <c r="G17" s="133"/>
      <c r="H17" s="160"/>
      <c r="I17" s="160"/>
      <c r="J17" s="160"/>
    </row>
    <row r="18" spans="1:10" ht="15" customHeight="1" x14ac:dyDescent="0.25">
      <c r="A18" s="132">
        <v>9</v>
      </c>
      <c r="B18" s="173" t="s">
        <v>87</v>
      </c>
      <c r="C18" s="173"/>
      <c r="D18" s="173"/>
      <c r="E18" s="173"/>
      <c r="F18" s="173"/>
      <c r="G18" s="133">
        <v>241</v>
      </c>
      <c r="H18" s="134">
        <v>323389</v>
      </c>
      <c r="I18" s="160"/>
      <c r="J18" s="134">
        <v>323389</v>
      </c>
    </row>
    <row r="19" spans="1:10" ht="15" x14ac:dyDescent="0.25">
      <c r="A19" s="135"/>
      <c r="B19" s="181" t="s">
        <v>19</v>
      </c>
      <c r="C19" s="181"/>
      <c r="D19" s="181"/>
      <c r="E19" s="181"/>
      <c r="F19" s="181"/>
      <c r="G19" s="136">
        <v>716</v>
      </c>
      <c r="H19" s="137">
        <v>4391901.87</v>
      </c>
      <c r="I19" s="137">
        <v>639940.63</v>
      </c>
      <c r="J19" s="137">
        <v>5031842.5</v>
      </c>
    </row>
    <row r="20" spans="1:10" ht="15" customHeight="1" x14ac:dyDescent="0.25">
      <c r="A20" s="132"/>
      <c r="B20" s="172" t="s">
        <v>88</v>
      </c>
      <c r="C20" s="172"/>
      <c r="D20" s="172"/>
      <c r="E20" s="172"/>
      <c r="F20" s="172"/>
      <c r="G20" s="133"/>
      <c r="H20" s="160"/>
      <c r="I20" s="160"/>
      <c r="J20" s="160"/>
    </row>
    <row r="21" spans="1:10" x14ac:dyDescent="0.3">
      <c r="A21" s="180" t="s">
        <v>103</v>
      </c>
      <c r="B21" s="180"/>
      <c r="C21" s="180"/>
      <c r="D21" s="180"/>
      <c r="E21" s="180"/>
      <c r="F21" s="180"/>
      <c r="G21" s="180"/>
      <c r="H21" s="180"/>
      <c r="I21" s="130"/>
      <c r="J21" s="130"/>
    </row>
  </sheetData>
  <mergeCells count="26">
    <mergeCell ref="B11:F11"/>
    <mergeCell ref="B19:F19"/>
    <mergeCell ref="B20:F20"/>
    <mergeCell ref="A21:H21"/>
    <mergeCell ref="B13:F13"/>
    <mergeCell ref="B14:F14"/>
    <mergeCell ref="B15:F15"/>
    <mergeCell ref="B16:F16"/>
    <mergeCell ref="B17:F17"/>
    <mergeCell ref="B18:F18"/>
    <mergeCell ref="A3:F3"/>
    <mergeCell ref="G3:J3"/>
    <mergeCell ref="A1:J1"/>
    <mergeCell ref="A2:J2"/>
    <mergeCell ref="B12:F12"/>
    <mergeCell ref="A4:J4"/>
    <mergeCell ref="A5:F5"/>
    <mergeCell ref="G5:J5"/>
    <mergeCell ref="A6:F6"/>
    <mergeCell ref="G6:J6"/>
    <mergeCell ref="A7:F7"/>
    <mergeCell ref="G7:J7"/>
    <mergeCell ref="A8:F8"/>
    <mergeCell ref="G8:J8"/>
    <mergeCell ref="B9:F9"/>
    <mergeCell ref="B10:F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4.4" x14ac:dyDescent="0.3"/>
  <cols>
    <col min="1" max="1" width="81.33203125" bestFit="1" customWidth="1"/>
    <col min="2" max="2" width="24.109375" bestFit="1" customWidth="1"/>
    <col min="3" max="4" width="22.5546875" bestFit="1" customWidth="1"/>
    <col min="5" max="5" width="16.5546875" bestFit="1" customWidth="1"/>
    <col min="6" max="6" width="12.33203125" bestFit="1" customWidth="1"/>
  </cols>
  <sheetData>
    <row r="1" spans="1:6" ht="17.25" thickBot="1" x14ac:dyDescent="0.3">
      <c r="A1" s="69" t="s">
        <v>42</v>
      </c>
      <c r="B1" s="70" t="s">
        <v>43</v>
      </c>
      <c r="C1" s="70" t="s">
        <v>44</v>
      </c>
      <c r="D1" s="70" t="s">
        <v>45</v>
      </c>
      <c r="E1" s="70" t="s">
        <v>46</v>
      </c>
      <c r="F1" s="70" t="s">
        <v>47</v>
      </c>
    </row>
    <row r="2" spans="1:6" ht="16.5" thickBot="1" x14ac:dyDescent="0.3">
      <c r="A2" s="71">
        <v>1</v>
      </c>
      <c r="B2" s="72">
        <v>2</v>
      </c>
      <c r="C2" s="72">
        <v>3</v>
      </c>
      <c r="D2" s="72">
        <v>4</v>
      </c>
      <c r="E2" s="72">
        <v>5</v>
      </c>
      <c r="F2" s="73">
        <v>6</v>
      </c>
    </row>
    <row r="3" spans="1:6" ht="15.75" x14ac:dyDescent="0.25">
      <c r="A3" s="74" t="s">
        <v>48</v>
      </c>
      <c r="B3" s="99">
        <v>13238839.26</v>
      </c>
      <c r="C3" s="99"/>
      <c r="D3" s="99">
        <v>1013217.16</v>
      </c>
      <c r="E3" s="100">
        <f>D3</f>
        <v>1013217.16</v>
      </c>
      <c r="F3" s="99">
        <v>9652.39</v>
      </c>
    </row>
    <row r="4" spans="1:6" ht="15.75" x14ac:dyDescent="0.25">
      <c r="A4" s="31" t="s">
        <v>49</v>
      </c>
      <c r="B4" s="99"/>
      <c r="C4" s="99"/>
      <c r="D4" s="190"/>
      <c r="E4" s="191"/>
      <c r="F4" s="99"/>
    </row>
    <row r="5" spans="1:6" ht="15.75" x14ac:dyDescent="0.25">
      <c r="A5" s="31" t="s">
        <v>50</v>
      </c>
      <c r="B5" s="99">
        <v>405107.4</v>
      </c>
      <c r="C5" s="192"/>
      <c r="D5" s="193"/>
      <c r="E5" s="193"/>
      <c r="F5" s="194"/>
    </row>
    <row r="6" spans="1:6" ht="15.75" x14ac:dyDescent="0.25">
      <c r="A6" s="31" t="s">
        <v>51</v>
      </c>
      <c r="B6" s="99">
        <v>915</v>
      </c>
      <c r="C6" s="99"/>
      <c r="D6" s="99">
        <v>22.88</v>
      </c>
      <c r="E6" s="101">
        <f>D6</f>
        <v>22.88</v>
      </c>
      <c r="F6" s="99"/>
    </row>
    <row r="7" spans="1:6" ht="16.5" thickBot="1" x14ac:dyDescent="0.3">
      <c r="A7" s="75" t="s">
        <v>52</v>
      </c>
      <c r="B7" s="99"/>
      <c r="C7" s="195"/>
      <c r="D7" s="196"/>
      <c r="E7" s="196"/>
      <c r="F7" s="197"/>
    </row>
    <row r="8" spans="1:6" ht="16.5" thickBot="1" x14ac:dyDescent="0.3">
      <c r="A8" s="76" t="s">
        <v>19</v>
      </c>
      <c r="B8" s="98">
        <f>SUM(B3:B7)</f>
        <v>13644861.66</v>
      </c>
      <c r="C8" s="102">
        <f>SUM(C3:C4) + C6</f>
        <v>0</v>
      </c>
      <c r="D8" s="102">
        <f>D3 + D6</f>
        <v>1013240.04</v>
      </c>
      <c r="E8" s="102">
        <f>E3 + E6</f>
        <v>1013240.04</v>
      </c>
      <c r="F8" s="103">
        <f>SUM(F3:F4) + F6</f>
        <v>9652.39</v>
      </c>
    </row>
    <row r="9" spans="1:6" ht="16.5" thickBot="1" x14ac:dyDescent="0.3">
      <c r="A9" s="30"/>
      <c r="B9" s="30"/>
      <c r="C9" s="30"/>
      <c r="D9" s="30"/>
      <c r="E9" s="30"/>
      <c r="F9" s="30"/>
    </row>
    <row r="10" spans="1:6" ht="18.75" thickBot="1" x14ac:dyDescent="0.3">
      <c r="A10" s="198" t="s">
        <v>53</v>
      </c>
      <c r="B10" s="199"/>
      <c r="C10" s="199"/>
      <c r="D10" s="199"/>
      <c r="E10" s="200"/>
      <c r="F10" s="30"/>
    </row>
    <row r="11" spans="1:6" ht="17.25" thickBot="1" x14ac:dyDescent="0.3">
      <c r="A11" s="77" t="s">
        <v>54</v>
      </c>
      <c r="B11" s="78" t="s">
        <v>44</v>
      </c>
      <c r="C11" s="78" t="s">
        <v>45</v>
      </c>
      <c r="D11" s="78" t="s">
        <v>46</v>
      </c>
      <c r="E11" s="78" t="s">
        <v>47</v>
      </c>
      <c r="F11" s="30"/>
    </row>
    <row r="12" spans="1:6" ht="16.5" thickBot="1" x14ac:dyDescent="0.3">
      <c r="A12" s="79">
        <v>1</v>
      </c>
      <c r="B12" s="80">
        <v>2</v>
      </c>
      <c r="C12" s="80">
        <v>3</v>
      </c>
      <c r="D12" s="80">
        <v>4</v>
      </c>
      <c r="E12" s="80">
        <v>5</v>
      </c>
      <c r="F12" s="30"/>
    </row>
    <row r="13" spans="1:6" ht="15.75" x14ac:dyDescent="0.25">
      <c r="A13" s="32" t="s">
        <v>55</v>
      </c>
      <c r="B13" s="33"/>
      <c r="C13" s="34"/>
      <c r="D13" s="34"/>
      <c r="E13" s="35"/>
      <c r="F13" s="30"/>
    </row>
    <row r="14" spans="1:6" ht="15.6" x14ac:dyDescent="0.3">
      <c r="A14" s="36" t="s">
        <v>56</v>
      </c>
      <c r="B14" s="104"/>
      <c r="C14" s="201"/>
      <c r="D14" s="202"/>
      <c r="E14" s="104"/>
      <c r="F14" s="30"/>
    </row>
    <row r="15" spans="1:6" ht="15.6" x14ac:dyDescent="0.3">
      <c r="A15" s="36" t="s">
        <v>57</v>
      </c>
      <c r="B15" s="104"/>
      <c r="C15" s="203"/>
      <c r="D15" s="204"/>
      <c r="E15" s="104"/>
      <c r="F15" s="30"/>
    </row>
    <row r="16" spans="1:6" ht="15.6" x14ac:dyDescent="0.3">
      <c r="A16" s="36" t="s">
        <v>58</v>
      </c>
      <c r="B16" s="104"/>
      <c r="C16" s="104">
        <v>22.88</v>
      </c>
      <c r="D16" s="105">
        <f>C16</f>
        <v>22.88</v>
      </c>
      <c r="E16" s="104"/>
      <c r="F16" s="30"/>
    </row>
    <row r="17" spans="1:6" ht="15.6" x14ac:dyDescent="0.3">
      <c r="A17" s="36" t="s">
        <v>59</v>
      </c>
      <c r="B17" s="104"/>
      <c r="C17" s="104"/>
      <c r="D17" s="105">
        <f>C17</f>
        <v>0</v>
      </c>
      <c r="E17" s="104"/>
      <c r="F17" s="30"/>
    </row>
    <row r="18" spans="1:6" ht="16.2" thickBot="1" x14ac:dyDescent="0.35">
      <c r="A18" s="37" t="s">
        <v>60</v>
      </c>
      <c r="B18" s="104"/>
      <c r="C18" s="104">
        <v>859450.76</v>
      </c>
      <c r="D18" s="105">
        <f>C18</f>
        <v>859450.76</v>
      </c>
      <c r="E18" s="104">
        <v>5648.71</v>
      </c>
      <c r="F18" s="30"/>
    </row>
    <row r="19" spans="1:6" ht="15.75" x14ac:dyDescent="0.25">
      <c r="A19" s="38" t="s">
        <v>61</v>
      </c>
      <c r="B19" s="39"/>
      <c r="C19" s="40"/>
      <c r="D19" s="40"/>
      <c r="E19" s="41"/>
      <c r="F19" s="30"/>
    </row>
    <row r="20" spans="1:6" ht="15.6" x14ac:dyDescent="0.3">
      <c r="A20" s="36" t="s">
        <v>62</v>
      </c>
      <c r="B20" s="104"/>
      <c r="C20" s="104"/>
      <c r="D20" s="104"/>
      <c r="E20" s="104"/>
      <c r="F20" s="30"/>
    </row>
    <row r="21" spans="1:6" ht="16.2" thickBot="1" x14ac:dyDescent="0.35">
      <c r="A21" s="42" t="s">
        <v>63</v>
      </c>
      <c r="B21" s="104"/>
      <c r="C21" s="104"/>
      <c r="D21" s="104"/>
      <c r="E21" s="104"/>
      <c r="F21" s="30"/>
    </row>
    <row r="22" spans="1:6" ht="16.5" thickBot="1" x14ac:dyDescent="0.3">
      <c r="A22" s="43" t="s">
        <v>64</v>
      </c>
      <c r="B22" s="106">
        <f>SUM(ROUND(B14,2),ROUND(B15,2),ROUND(B16,2),ROUND(B17,2),ROUND(B18,2))-SUM(ROUND(B20,2),ROUND(B21,2))</f>
        <v>0</v>
      </c>
      <c r="C22" s="106">
        <f>SUM(ROUND(C14,2),ROUND(C15,2),ROUND(C16,2),ROUND(C17,2),ROUND(C18,2))-SUM(ROUND(C20,2),ROUND(C21,2))</f>
        <v>859473.64</v>
      </c>
      <c r="D22" s="106">
        <f>SUM(ROUND(D14,2),ROUND(D15,2),ROUND(D16,2),ROUND(D17,2),ROUND(D18,2))-SUM(ROUND(D20,2),ROUND(D21,2))</f>
        <v>859473.64</v>
      </c>
      <c r="E22" s="107">
        <f>SUM(ROUND(E14,2),ROUND(E15,2),ROUND(E16,2),ROUND(E17,2),ROUND(E18,2))-SUM(ROUND(E20,2),ROUND(E21,2))</f>
        <v>5648.71</v>
      </c>
      <c r="F22" s="30"/>
    </row>
    <row r="23" spans="1:6" ht="15.6" x14ac:dyDescent="0.3">
      <c r="A23" s="44" t="s">
        <v>65</v>
      </c>
      <c r="B23" s="33"/>
      <c r="C23" s="34"/>
      <c r="D23" s="34"/>
      <c r="E23" s="35"/>
      <c r="F23" s="30"/>
    </row>
    <row r="24" spans="1:6" ht="15.6" x14ac:dyDescent="0.3">
      <c r="A24" s="36" t="s">
        <v>66</v>
      </c>
      <c r="B24" s="104"/>
      <c r="C24" s="104"/>
      <c r="D24" s="104"/>
      <c r="E24" s="104"/>
      <c r="F24" s="30"/>
    </row>
    <row r="25" spans="1:6" ht="16.2" thickBot="1" x14ac:dyDescent="0.35">
      <c r="A25" s="37" t="s">
        <v>63</v>
      </c>
      <c r="B25" s="104">
        <v>0</v>
      </c>
      <c r="C25" s="104">
        <v>0</v>
      </c>
      <c r="D25" s="104">
        <v>0</v>
      </c>
      <c r="E25" s="104">
        <v>0</v>
      </c>
      <c r="F25" s="30"/>
    </row>
    <row r="26" spans="1:6" ht="15.6" x14ac:dyDescent="0.3">
      <c r="A26" s="113"/>
      <c r="B26" s="97"/>
      <c r="C26" s="97"/>
      <c r="D26" s="97"/>
      <c r="E26" s="97"/>
      <c r="F26" s="113"/>
    </row>
    <row r="27" spans="1:6" ht="16.2" thickBot="1" x14ac:dyDescent="0.35">
      <c r="A27" s="30"/>
      <c r="B27" s="30"/>
      <c r="C27" s="30"/>
      <c r="D27" s="30"/>
      <c r="E27" s="30"/>
      <c r="F27" s="30"/>
    </row>
    <row r="28" spans="1:6" ht="18" thickBot="1" x14ac:dyDescent="0.35">
      <c r="A28" s="187" t="s">
        <v>150</v>
      </c>
      <c r="B28" s="188"/>
      <c r="C28" s="188"/>
      <c r="D28" s="189"/>
      <c r="E28" s="30"/>
      <c r="F28" s="30"/>
    </row>
    <row r="29" spans="1:6" ht="16.2" thickBot="1" x14ac:dyDescent="0.35">
      <c r="A29" s="205" t="s">
        <v>129</v>
      </c>
      <c r="B29" s="206"/>
      <c r="C29" s="138" t="s">
        <v>130</v>
      </c>
      <c r="D29" s="138" t="s">
        <v>131</v>
      </c>
      <c r="E29" s="30"/>
      <c r="F29" s="30"/>
    </row>
    <row r="30" spans="1:6" ht="16.2" thickBot="1" x14ac:dyDescent="0.35">
      <c r="A30" s="207">
        <v>1</v>
      </c>
      <c r="B30" s="208"/>
      <c r="C30" s="115">
        <v>2</v>
      </c>
      <c r="D30" s="115">
        <v>3</v>
      </c>
      <c r="E30" s="30"/>
      <c r="F30" s="30"/>
    </row>
    <row r="31" spans="1:6" ht="16.2" thickBot="1" x14ac:dyDescent="0.35">
      <c r="A31" s="209" t="s">
        <v>151</v>
      </c>
      <c r="B31" s="210"/>
      <c r="C31" s="108"/>
      <c r="D31" s="109">
        <v>911338.73</v>
      </c>
      <c r="E31" s="30"/>
      <c r="F31" s="30"/>
    </row>
    <row r="32" spans="1:6" ht="16.2" thickBot="1" x14ac:dyDescent="0.35">
      <c r="A32" s="211" t="s">
        <v>133</v>
      </c>
      <c r="B32" s="212"/>
      <c r="C32" s="108"/>
      <c r="D32" s="110"/>
      <c r="E32" s="30"/>
      <c r="F32" s="30"/>
    </row>
    <row r="33" spans="1:6" ht="16.2" thickBot="1" x14ac:dyDescent="0.35">
      <c r="A33" s="213" t="s">
        <v>19</v>
      </c>
      <c r="B33" s="214"/>
      <c r="C33" s="111">
        <f>SUM(C31:C32)</f>
        <v>0</v>
      </c>
      <c r="D33" s="112">
        <f>SUM(D31:D32)</f>
        <v>911338.73</v>
      </c>
      <c r="E33" s="30"/>
      <c r="F33" s="30"/>
    </row>
  </sheetData>
  <mergeCells count="11">
    <mergeCell ref="A29:B29"/>
    <mergeCell ref="A30:B30"/>
    <mergeCell ref="A31:B31"/>
    <mergeCell ref="A32:B32"/>
    <mergeCell ref="A33:B33"/>
    <mergeCell ref="A28:D28"/>
    <mergeCell ref="D4:E4"/>
    <mergeCell ref="C5:F5"/>
    <mergeCell ref="C7:F7"/>
    <mergeCell ref="A10:E10"/>
    <mergeCell ref="C14:D15"/>
  </mergeCells>
  <dataValidations disablePrompts="1" count="3">
    <dataValidation type="decimal" operator="greaterThanOrEqual" allowBlank="1" showInputMessage="1" showErrorMessage="1" error="Field accepts only numeric value. Maximum: 13 digits with two decimal places." prompt="State/UT Tax should be same as Central Tax. Value in Central Tax cell will reflect in this field as well" sqref="E6 E3 D16:D18">
      <formula1>0</formula1>
    </dataValidation>
    <dataValidation type="decimal" allowBlank="1" showInputMessage="1" showErrorMessage="1" error="Field accepts only numeric value. Maximum: 13 digits with two decimal places." sqref="E14:E18 B20:E21 B5:B7 B24:E25 F6 C16:C18 B14:B18 B4:C4 F3:F4 C6:D6 B3:D3 C31:D32">
      <formula1>0</formula1>
      <formula2>9999999999999.99</formula2>
    </dataValidation>
    <dataValidation type="decimal" allowBlank="1" showInputMessage="1" showErrorMessage="1" sqref="C7 D4">
      <formula1>0</formula1>
      <formula2>9999999999999.99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4.4" x14ac:dyDescent="0.3"/>
  <cols>
    <col min="1" max="1" width="54.88671875" customWidth="1"/>
    <col min="2" max="2" width="24.109375" bestFit="1" customWidth="1"/>
    <col min="3" max="4" width="22.5546875" bestFit="1" customWidth="1"/>
    <col min="5" max="5" width="16.5546875" bestFit="1" customWidth="1"/>
    <col min="6" max="6" width="12.33203125" bestFit="1" customWidth="1"/>
  </cols>
  <sheetData>
    <row r="1" spans="1:6" ht="17.25" thickBot="1" x14ac:dyDescent="0.3">
      <c r="A1" s="11" t="s">
        <v>42</v>
      </c>
      <c r="B1" s="12" t="s">
        <v>43</v>
      </c>
      <c r="C1" s="12" t="s">
        <v>44</v>
      </c>
      <c r="D1" s="12" t="s">
        <v>45</v>
      </c>
      <c r="E1" s="12" t="s">
        <v>46</v>
      </c>
      <c r="F1" s="12" t="s">
        <v>47</v>
      </c>
    </row>
    <row r="2" spans="1:6" ht="16.5" thickBot="1" x14ac:dyDescent="0.3">
      <c r="A2" s="13">
        <v>1</v>
      </c>
      <c r="B2" s="14">
        <v>2</v>
      </c>
      <c r="C2" s="14">
        <v>3</v>
      </c>
      <c r="D2" s="14">
        <v>4</v>
      </c>
      <c r="E2" s="14">
        <v>5</v>
      </c>
      <c r="F2" s="15">
        <v>6</v>
      </c>
    </row>
    <row r="3" spans="1:6" ht="31.5" x14ac:dyDescent="0.25">
      <c r="A3" s="16" t="s">
        <v>138</v>
      </c>
      <c r="B3" s="99">
        <v>24114168.68</v>
      </c>
      <c r="C3" s="99"/>
      <c r="D3" s="99">
        <v>1788615.7</v>
      </c>
      <c r="E3" s="100">
        <f>D3</f>
        <v>1788615.7</v>
      </c>
      <c r="F3" s="99">
        <v>20032.919999999998</v>
      </c>
    </row>
    <row r="4" spans="1:6" ht="15.75" x14ac:dyDescent="0.25">
      <c r="A4" s="17" t="s">
        <v>49</v>
      </c>
      <c r="B4" s="99"/>
      <c r="C4" s="99"/>
      <c r="D4" s="190"/>
      <c r="E4" s="191"/>
      <c r="F4" s="99"/>
    </row>
    <row r="5" spans="1:6" ht="31.5" x14ac:dyDescent="0.25">
      <c r="A5" s="17" t="s">
        <v>139</v>
      </c>
      <c r="B5" s="99">
        <v>1229830.8</v>
      </c>
      <c r="C5" s="192"/>
      <c r="D5" s="193"/>
      <c r="E5" s="193"/>
      <c r="F5" s="194"/>
    </row>
    <row r="6" spans="1:6" ht="15.75" x14ac:dyDescent="0.25">
      <c r="A6" s="17" t="s">
        <v>51</v>
      </c>
      <c r="B6" s="99"/>
      <c r="C6" s="99"/>
      <c r="D6" s="99"/>
      <c r="E6" s="101">
        <f>D6</f>
        <v>0</v>
      </c>
      <c r="F6" s="99"/>
    </row>
    <row r="7" spans="1:6" ht="16.5" thickBot="1" x14ac:dyDescent="0.3">
      <c r="A7" s="18" t="s">
        <v>52</v>
      </c>
      <c r="B7" s="99"/>
      <c r="C7" s="225"/>
      <c r="D7" s="226"/>
      <c r="E7" s="226"/>
      <c r="F7" s="227"/>
    </row>
    <row r="8" spans="1:6" ht="16.5" thickBot="1" x14ac:dyDescent="0.3">
      <c r="A8" s="19" t="s">
        <v>19</v>
      </c>
      <c r="B8" s="98">
        <f>SUM(B3:B7)</f>
        <v>25343999.48</v>
      </c>
      <c r="C8" s="102">
        <f>SUM(C3:C4) + C6</f>
        <v>0</v>
      </c>
      <c r="D8" s="102">
        <f>D3 + D6</f>
        <v>1788615.7</v>
      </c>
      <c r="E8" s="102">
        <f>E3 + E6</f>
        <v>1788615.7</v>
      </c>
      <c r="F8" s="103">
        <f>SUM(F3:F4) + F6</f>
        <v>20032.919999999998</v>
      </c>
    </row>
    <row r="9" spans="1:6" ht="16.5" thickBot="1" x14ac:dyDescent="0.3">
      <c r="A9" s="24"/>
      <c r="B9" s="24"/>
      <c r="C9" s="24"/>
      <c r="D9" s="24"/>
      <c r="E9" s="24"/>
      <c r="F9" s="24"/>
    </row>
    <row r="10" spans="1:6" ht="18.75" thickBot="1" x14ac:dyDescent="0.3">
      <c r="A10" s="198" t="s">
        <v>53</v>
      </c>
      <c r="B10" s="199"/>
      <c r="C10" s="199"/>
      <c r="D10" s="199"/>
      <c r="E10" s="200"/>
      <c r="F10" s="24"/>
    </row>
    <row r="11" spans="1:6" ht="17.25" thickBot="1" x14ac:dyDescent="0.3">
      <c r="A11" s="20" t="s">
        <v>54</v>
      </c>
      <c r="B11" s="21" t="s">
        <v>44</v>
      </c>
      <c r="C11" s="21" t="s">
        <v>45</v>
      </c>
      <c r="D11" s="21" t="s">
        <v>46</v>
      </c>
      <c r="E11" s="21" t="s">
        <v>47</v>
      </c>
      <c r="F11" s="24"/>
    </row>
    <row r="12" spans="1:6" ht="16.5" thickBot="1" x14ac:dyDescent="0.3">
      <c r="A12" s="22">
        <v>1</v>
      </c>
      <c r="B12" s="23">
        <v>2</v>
      </c>
      <c r="C12" s="23">
        <v>3</v>
      </c>
      <c r="D12" s="23">
        <v>4</v>
      </c>
      <c r="E12" s="23">
        <v>5</v>
      </c>
      <c r="F12" s="24"/>
    </row>
    <row r="13" spans="1:6" ht="15.75" x14ac:dyDescent="0.25">
      <c r="A13" s="143" t="s">
        <v>55</v>
      </c>
      <c r="B13" s="144"/>
      <c r="C13" s="145"/>
      <c r="D13" s="145"/>
      <c r="E13" s="146"/>
      <c r="F13" s="24"/>
    </row>
    <row r="14" spans="1:6" ht="15.6" x14ac:dyDescent="0.3">
      <c r="A14" s="147" t="s">
        <v>56</v>
      </c>
      <c r="B14" s="104"/>
      <c r="C14" s="228"/>
      <c r="D14" s="229"/>
      <c r="E14" s="104"/>
      <c r="F14" s="24"/>
    </row>
    <row r="15" spans="1:6" ht="15.6" x14ac:dyDescent="0.3">
      <c r="A15" s="147" t="s">
        <v>57</v>
      </c>
      <c r="B15" s="104"/>
      <c r="C15" s="230"/>
      <c r="D15" s="231"/>
      <c r="E15" s="104"/>
      <c r="F15" s="24"/>
    </row>
    <row r="16" spans="1:6" ht="30" x14ac:dyDescent="0.3">
      <c r="A16" s="147" t="s">
        <v>58</v>
      </c>
      <c r="B16" s="104"/>
      <c r="C16" s="104"/>
      <c r="D16" s="105">
        <f>C16</f>
        <v>0</v>
      </c>
      <c r="E16" s="104"/>
      <c r="F16" s="24"/>
    </row>
    <row r="17" spans="1:6" ht="15.6" x14ac:dyDescent="0.3">
      <c r="A17" s="147" t="s">
        <v>59</v>
      </c>
      <c r="B17" s="104"/>
      <c r="C17" s="104"/>
      <c r="D17" s="105">
        <f>C17</f>
        <v>0</v>
      </c>
      <c r="E17" s="104"/>
      <c r="F17" s="24"/>
    </row>
    <row r="18" spans="1:6" ht="16.2" thickBot="1" x14ac:dyDescent="0.35">
      <c r="A18" s="148" t="s">
        <v>60</v>
      </c>
      <c r="B18" s="104">
        <v>3599.82</v>
      </c>
      <c r="C18" s="104">
        <v>1528835.78</v>
      </c>
      <c r="D18" s="105">
        <f>C18</f>
        <v>1528835.78</v>
      </c>
      <c r="E18" s="104">
        <v>15438.57</v>
      </c>
      <c r="F18" s="24"/>
    </row>
    <row r="19" spans="1:6" ht="15.75" x14ac:dyDescent="0.25">
      <c r="A19" s="149" t="s">
        <v>61</v>
      </c>
      <c r="B19" s="150"/>
      <c r="C19" s="151"/>
      <c r="D19" s="151"/>
      <c r="E19" s="152"/>
      <c r="F19" s="24"/>
    </row>
    <row r="20" spans="1:6" ht="15.6" x14ac:dyDescent="0.3">
      <c r="A20" s="147" t="s">
        <v>62</v>
      </c>
      <c r="B20" s="104"/>
      <c r="C20" s="104"/>
      <c r="D20" s="104"/>
      <c r="E20" s="104"/>
      <c r="F20" s="24"/>
    </row>
    <row r="21" spans="1:6" ht="16.2" thickBot="1" x14ac:dyDescent="0.35">
      <c r="A21" s="153" t="s">
        <v>63</v>
      </c>
      <c r="B21" s="104"/>
      <c r="C21" s="104"/>
      <c r="D21" s="104"/>
      <c r="E21" s="104"/>
      <c r="F21" s="24"/>
    </row>
    <row r="22" spans="1:6" ht="16.2" thickBot="1" x14ac:dyDescent="0.35">
      <c r="A22" s="154" t="s">
        <v>64</v>
      </c>
      <c r="B22" s="106">
        <f>SUM(ROUND(B14,2),ROUND(B15,2),ROUND(B16,2),ROUND(B17,2),ROUND(B18,2))-SUM(ROUND(B20,2),ROUND(B21,2))</f>
        <v>3599.82</v>
      </c>
      <c r="C22" s="106">
        <f>SUM(ROUND(C14,2),ROUND(C15,2),ROUND(C16,2),ROUND(C17,2),ROUND(C18,2))-SUM(ROUND(C20,2),ROUND(C21,2))</f>
        <v>1528835.78</v>
      </c>
      <c r="D22" s="106">
        <f>SUM(ROUND(D14,2),ROUND(D15,2),ROUND(D16,2),ROUND(D17,2),ROUND(D18,2))-SUM(ROUND(D20,2),ROUND(D21,2))</f>
        <v>1528835.78</v>
      </c>
      <c r="E22" s="107">
        <f>SUM(ROUND(E14,2),ROUND(E15,2),ROUND(E16,2),ROUND(E17,2),ROUND(E18,2))-SUM(ROUND(E20,2),ROUND(E21,2))</f>
        <v>15438.57</v>
      </c>
      <c r="F22" s="24"/>
    </row>
    <row r="23" spans="1:6" ht="15.6" x14ac:dyDescent="0.3">
      <c r="A23" s="155" t="s">
        <v>65</v>
      </c>
      <c r="B23" s="144"/>
      <c r="C23" s="145"/>
      <c r="D23" s="145"/>
      <c r="E23" s="146"/>
      <c r="F23" s="24"/>
    </row>
    <row r="24" spans="1:6" ht="15.6" x14ac:dyDescent="0.3">
      <c r="A24" s="147" t="s">
        <v>66</v>
      </c>
      <c r="B24" s="104"/>
      <c r="C24" s="104"/>
      <c r="D24" s="104"/>
      <c r="E24" s="104"/>
      <c r="F24" s="24"/>
    </row>
    <row r="25" spans="1:6" ht="16.2" thickBot="1" x14ac:dyDescent="0.35">
      <c r="A25" s="148" t="s">
        <v>63</v>
      </c>
      <c r="B25" s="104">
        <v>0</v>
      </c>
      <c r="C25" s="104">
        <v>0</v>
      </c>
      <c r="D25" s="104">
        <v>0</v>
      </c>
      <c r="E25" s="104">
        <v>0</v>
      </c>
      <c r="F25" s="24"/>
    </row>
    <row r="26" spans="1:6" ht="15.6" x14ac:dyDescent="0.3">
      <c r="A26" s="25"/>
      <c r="B26" s="97"/>
      <c r="C26" s="97"/>
      <c r="D26" s="97"/>
      <c r="E26" s="97"/>
      <c r="F26" s="25"/>
    </row>
    <row r="27" spans="1:6" ht="16.2" thickBot="1" x14ac:dyDescent="0.35">
      <c r="A27" s="24"/>
      <c r="B27" s="24"/>
      <c r="C27" s="24"/>
      <c r="D27" s="24"/>
      <c r="E27" s="24"/>
      <c r="F27" s="24"/>
    </row>
    <row r="28" spans="1:6" ht="18" thickBot="1" x14ac:dyDescent="0.35">
      <c r="A28" s="187" t="s">
        <v>150</v>
      </c>
      <c r="B28" s="188"/>
      <c r="C28" s="188"/>
      <c r="D28" s="189"/>
      <c r="E28" s="24"/>
      <c r="F28" s="24"/>
    </row>
    <row r="29" spans="1:6" ht="16.2" thickBot="1" x14ac:dyDescent="0.35">
      <c r="A29" s="215" t="s">
        <v>129</v>
      </c>
      <c r="B29" s="216"/>
      <c r="C29" s="156" t="s">
        <v>130</v>
      </c>
      <c r="D29" s="156" t="s">
        <v>131</v>
      </c>
      <c r="E29" s="24"/>
      <c r="F29" s="24"/>
    </row>
    <row r="30" spans="1:6" ht="16.2" thickBot="1" x14ac:dyDescent="0.35">
      <c r="A30" s="217">
        <v>1</v>
      </c>
      <c r="B30" s="218"/>
      <c r="C30" s="157">
        <v>2</v>
      </c>
      <c r="D30" s="157">
        <v>3</v>
      </c>
      <c r="E30" s="24"/>
      <c r="F30" s="24"/>
    </row>
    <row r="31" spans="1:6" ht="16.2" thickBot="1" x14ac:dyDescent="0.35">
      <c r="A31" s="219" t="s">
        <v>151</v>
      </c>
      <c r="B31" s="220"/>
      <c r="C31" s="108"/>
      <c r="D31" s="109">
        <v>2002500.76</v>
      </c>
      <c r="E31" s="24"/>
      <c r="F31" s="24"/>
    </row>
    <row r="32" spans="1:6" ht="16.2" thickBot="1" x14ac:dyDescent="0.35">
      <c r="A32" s="221" t="s">
        <v>133</v>
      </c>
      <c r="B32" s="222"/>
      <c r="C32" s="108"/>
      <c r="D32" s="110"/>
      <c r="E32" s="24"/>
      <c r="F32" s="24"/>
    </row>
    <row r="33" spans="1:6" ht="16.2" thickBot="1" x14ac:dyDescent="0.35">
      <c r="A33" s="223" t="s">
        <v>19</v>
      </c>
      <c r="B33" s="224"/>
      <c r="C33" s="111">
        <f>SUM(C31:C32)</f>
        <v>0</v>
      </c>
      <c r="D33" s="112">
        <f>SUM(D31:D32)</f>
        <v>2002500.76</v>
      </c>
      <c r="E33" s="24"/>
      <c r="F33" s="24"/>
    </row>
  </sheetData>
  <mergeCells count="11">
    <mergeCell ref="A28:D28"/>
    <mergeCell ref="D4:E4"/>
    <mergeCell ref="C5:F5"/>
    <mergeCell ref="C7:F7"/>
    <mergeCell ref="A10:E10"/>
    <mergeCell ref="C14:D15"/>
    <mergeCell ref="A29:B29"/>
    <mergeCell ref="A30:B30"/>
    <mergeCell ref="A31:B31"/>
    <mergeCell ref="A32:B32"/>
    <mergeCell ref="A33:B33"/>
  </mergeCells>
  <dataValidations disablePrompts="1" count="3">
    <dataValidation type="decimal" allowBlank="1" showInputMessage="1" showErrorMessage="1" sqref="C7 D4">
      <formula1>0</formula1>
      <formula2>9999999999999.99</formula2>
    </dataValidation>
    <dataValidation type="decimal" allowBlank="1" showInputMessage="1" showErrorMessage="1" error="Field accepts only numeric value. Maximum: 13 digits with two decimal places." sqref="E14:E18 B20:E21 B5:B7 B24:E25 B14:B18 C16:C18 F6 B4:C4 F3:F4 C6:D6 B3:D3 C31:D32">
      <formula1>0</formula1>
      <formula2>9999999999999.99</formula2>
    </dataValidation>
    <dataValidation type="decimal" operator="greaterThanOrEqual" allowBlank="1" showInputMessage="1" showErrorMessage="1" error="Field accepts only numeric value. Maximum: 13 digits with two decimal places." prompt="State/UT Tax should be same as Central Tax. Value in Central Tax cell will reflect in this field as well" sqref="E6 E3 D16:D18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Sale branch1</vt:lpstr>
      <vt:lpstr>Sale branch2</vt:lpstr>
      <vt:lpstr>Sale Branch3</vt:lpstr>
      <vt:lpstr>Total GSTR1</vt:lpstr>
      <vt:lpstr>GSTR1 Branch1</vt:lpstr>
      <vt:lpstr>GSTR1 Branch2</vt:lpstr>
      <vt:lpstr>GSTR1  Branch3</vt:lpstr>
      <vt:lpstr>3B Branch1</vt:lpstr>
      <vt:lpstr>3B Branch2</vt:lpstr>
      <vt:lpstr>3B Branch3</vt:lpstr>
      <vt:lpstr>TOTAL 3B</vt:lpstr>
      <vt:lpstr>3B Summary</vt:lpstr>
      <vt:lpstr>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2018-04-27T06:17:43Z</dcterms:modified>
</cp:coreProperties>
</file>