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firstSheet="1" activeTab="1"/>
  </bookViews>
  <sheets>
    <sheet name="OUTPUT" sheetId="1" state="hidden" r:id="rId1"/>
    <sheet name="For the Month" sheetId="10" r:id="rId2"/>
    <sheet name="Electronic_Cash_Ledger" sheetId="8" state="hidden" r:id="rId3"/>
    <sheet name="ElectronicCreditLedger" sheetId="9" state="hidden" r:id="rId4"/>
    <sheet name="New Format" sheetId="5" state="hidden" r:id="rId5"/>
    <sheet name="Sheet1" sheetId="4" state="hidden" r:id="rId6"/>
    <sheet name="3B (2)" sheetId="6" state="hidden" r:id="rId7"/>
  </sheets>
  <calcPr calcId="152511"/>
</workbook>
</file>

<file path=xl/calcChain.xml><?xml version="1.0" encoding="utf-8"?>
<calcChain xmlns="http://schemas.openxmlformats.org/spreadsheetml/2006/main">
  <c r="G32" i="10" l="1"/>
  <c r="F32" i="10"/>
  <c r="E32" i="10"/>
  <c r="D32" i="10"/>
  <c r="C32" i="10"/>
  <c r="B32" i="10"/>
  <c r="J31" i="10"/>
  <c r="I31" i="10"/>
  <c r="H31" i="10"/>
  <c r="J30" i="10"/>
  <c r="J32" i="10" s="1"/>
  <c r="I30" i="10"/>
  <c r="H30" i="10"/>
  <c r="J29" i="10"/>
  <c r="I29" i="10"/>
  <c r="H29" i="10"/>
  <c r="J28" i="10"/>
  <c r="I28" i="10"/>
  <c r="H28" i="10"/>
  <c r="J26" i="10"/>
  <c r="I26" i="10"/>
  <c r="I32" i="10" s="1"/>
  <c r="H26" i="10"/>
  <c r="H32" i="10" s="1"/>
  <c r="J18" i="10"/>
  <c r="J17" i="10"/>
  <c r="J16" i="10"/>
  <c r="I17" i="10"/>
  <c r="I16" i="10"/>
  <c r="H17" i="10"/>
  <c r="H16" i="10"/>
  <c r="H15" i="10"/>
  <c r="E20" i="10"/>
  <c r="M8" i="10"/>
  <c r="L8" i="10"/>
  <c r="K8" i="10"/>
  <c r="J8" i="10"/>
  <c r="M7" i="10"/>
  <c r="L7" i="10"/>
  <c r="K7" i="10"/>
  <c r="J7" i="10"/>
  <c r="K6" i="10"/>
  <c r="J6" i="10"/>
  <c r="M5" i="10"/>
  <c r="M9" i="10" s="1"/>
  <c r="L5" i="10"/>
  <c r="K5" i="10"/>
  <c r="J5" i="10"/>
  <c r="H18" i="10"/>
  <c r="H20" i="10" s="1"/>
  <c r="G18" i="10"/>
  <c r="G20" i="10" s="1"/>
  <c r="F18" i="10"/>
  <c r="F20" i="10" s="1"/>
  <c r="E18" i="10"/>
  <c r="D18" i="10"/>
  <c r="D20" i="10" s="1"/>
  <c r="C18" i="10"/>
  <c r="C20" i="10" s="1"/>
  <c r="B18" i="10"/>
  <c r="B20" i="10" s="1"/>
  <c r="L9" i="10"/>
  <c r="K9" i="10"/>
  <c r="I9" i="10"/>
  <c r="H9" i="10"/>
  <c r="G9" i="10"/>
  <c r="F9" i="10"/>
  <c r="J9" i="10" l="1"/>
  <c r="I18" i="10"/>
  <c r="I20" i="10" s="1"/>
  <c r="J20" i="10"/>
  <c r="E9" i="10"/>
  <c r="D9" i="10"/>
  <c r="C9" i="10"/>
  <c r="B9" i="10"/>
  <c r="J13" i="5" l="1"/>
  <c r="F13" i="5"/>
  <c r="I11" i="5"/>
  <c r="H11" i="5"/>
  <c r="E8" i="5"/>
  <c r="E11" i="5" s="1"/>
  <c r="D8" i="5"/>
  <c r="D11" i="5" s="1"/>
  <c r="C8" i="5"/>
  <c r="M7" i="5"/>
  <c r="M11" i="5" s="1"/>
  <c r="L7" i="5"/>
  <c r="L11" i="5" s="1"/>
  <c r="G7" i="5"/>
  <c r="G11" i="5" s="1"/>
  <c r="F7" i="5"/>
  <c r="B7" i="5"/>
  <c r="C7" i="5"/>
  <c r="F5" i="5"/>
  <c r="E5" i="5"/>
  <c r="E10" i="5" s="1"/>
  <c r="D5" i="5"/>
  <c r="I5" i="5"/>
  <c r="I10" i="5" s="1"/>
  <c r="H5" i="5"/>
  <c r="G5" i="5"/>
  <c r="G10" i="5" s="1"/>
  <c r="C5" i="5"/>
  <c r="C10" i="5" s="1"/>
  <c r="B5" i="5"/>
  <c r="G12" i="5" l="1"/>
  <c r="G13" i="5" s="1"/>
  <c r="E18" i="5"/>
  <c r="C11" i="5"/>
  <c r="E12" i="5"/>
  <c r="E13" i="5" s="1"/>
  <c r="I12" i="5"/>
  <c r="I13" i="5" s="1"/>
  <c r="D10" i="5"/>
  <c r="D12" i="5" s="1"/>
  <c r="H10" i="5"/>
  <c r="H12" i="5" s="1"/>
  <c r="H13" i="5" s="1"/>
  <c r="K7" i="5"/>
  <c r="K11" i="5" s="1"/>
  <c r="J5" i="5"/>
  <c r="M5" i="5"/>
  <c r="M10" i="5" s="1"/>
  <c r="M12" i="5" s="1"/>
  <c r="M13" i="5" s="1"/>
  <c r="L5" i="5"/>
  <c r="L10" i="5" s="1"/>
  <c r="L12" i="5" s="1"/>
  <c r="L13" i="5" s="1"/>
  <c r="K5" i="5"/>
  <c r="K10" i="5" s="1"/>
  <c r="E27" i="6"/>
  <c r="E26" i="6"/>
  <c r="E25" i="6"/>
  <c r="E23" i="6"/>
  <c r="E22" i="6"/>
  <c r="E21" i="6"/>
  <c r="E19" i="6"/>
  <c r="E18" i="6"/>
  <c r="E17" i="6"/>
  <c r="E15" i="6"/>
  <c r="E14" i="6"/>
  <c r="E13" i="6"/>
  <c r="E11" i="6"/>
  <c r="E10" i="6"/>
  <c r="E9" i="6"/>
  <c r="E7" i="6"/>
  <c r="E6" i="6"/>
  <c r="E5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N27" i="6"/>
  <c r="K27" i="6"/>
  <c r="H27" i="6"/>
  <c r="N26" i="6"/>
  <c r="K26" i="6"/>
  <c r="H26" i="6"/>
  <c r="N25" i="6"/>
  <c r="I25" i="6"/>
  <c r="K25" i="6" s="1"/>
  <c r="H25" i="6"/>
  <c r="N24" i="6"/>
  <c r="G24" i="6"/>
  <c r="H24" i="6" s="1"/>
  <c r="N23" i="6"/>
  <c r="K23" i="6"/>
  <c r="H23" i="6"/>
  <c r="N22" i="6"/>
  <c r="K22" i="6"/>
  <c r="H22" i="6"/>
  <c r="N21" i="6"/>
  <c r="K21" i="6"/>
  <c r="H21" i="6"/>
  <c r="N20" i="6"/>
  <c r="G20" i="6"/>
  <c r="H20" i="6" s="1"/>
  <c r="N19" i="6"/>
  <c r="K19" i="6"/>
  <c r="H19" i="6"/>
  <c r="N18" i="6"/>
  <c r="K18" i="6"/>
  <c r="H18" i="6"/>
  <c r="N17" i="6"/>
  <c r="K17" i="6"/>
  <c r="H17" i="6"/>
  <c r="N16" i="6"/>
  <c r="G16" i="6"/>
  <c r="H16" i="6" s="1"/>
  <c r="N15" i="6"/>
  <c r="K15" i="6"/>
  <c r="H15" i="6"/>
  <c r="N14" i="6"/>
  <c r="K14" i="6"/>
  <c r="H14" i="6"/>
  <c r="N13" i="6"/>
  <c r="K13" i="6"/>
  <c r="H13" i="6"/>
  <c r="N12" i="6"/>
  <c r="H12" i="6"/>
  <c r="G12" i="6"/>
  <c r="N11" i="6"/>
  <c r="K11" i="6"/>
  <c r="H11" i="6"/>
  <c r="N10" i="6"/>
  <c r="K10" i="6"/>
  <c r="H10" i="6"/>
  <c r="N9" i="6"/>
  <c r="K9" i="6"/>
  <c r="H9" i="6"/>
  <c r="N8" i="6"/>
  <c r="H8" i="6"/>
  <c r="G8" i="6"/>
  <c r="N7" i="6"/>
  <c r="K7" i="6"/>
  <c r="H7" i="6"/>
  <c r="N6" i="6"/>
  <c r="K6" i="6"/>
  <c r="H6" i="6"/>
  <c r="N5" i="6"/>
  <c r="K5" i="6"/>
  <c r="H5" i="6"/>
  <c r="N4" i="6"/>
  <c r="H4" i="6"/>
  <c r="E19" i="5" l="1"/>
  <c r="D15" i="5"/>
  <c r="C15" i="5" s="1"/>
  <c r="C12" i="5"/>
  <c r="C13" i="5" s="1"/>
  <c r="K12" i="5"/>
  <c r="K13" i="5" s="1"/>
  <c r="D13" i="5"/>
  <c r="H15" i="5"/>
  <c r="G15" i="5" s="1"/>
  <c r="K29" i="6"/>
  <c r="K30" i="6" s="1"/>
  <c r="C19" i="5" l="1"/>
  <c r="D18" i="5"/>
  <c r="D19" i="5" s="1"/>
  <c r="E26" i="1" l="1"/>
  <c r="E25" i="1"/>
  <c r="E24" i="1"/>
  <c r="E23" i="1"/>
  <c r="E22" i="1"/>
  <c r="E21" i="1"/>
  <c r="E20" i="1"/>
  <c r="E19" i="1"/>
  <c r="E6" i="1"/>
  <c r="E5" i="1"/>
  <c r="E4" i="1"/>
  <c r="E3" i="1"/>
  <c r="E18" i="1" l="1"/>
  <c r="E17" i="1"/>
  <c r="E16" i="1"/>
  <c r="E15" i="1"/>
  <c r="E10" i="1"/>
  <c r="E9" i="1"/>
  <c r="E8" i="1"/>
  <c r="E7" i="1"/>
  <c r="E14" i="1" l="1"/>
  <c r="E13" i="1"/>
  <c r="E12" i="1"/>
  <c r="E11" i="1"/>
</calcChain>
</file>

<file path=xl/sharedStrings.xml><?xml version="1.0" encoding="utf-8"?>
<sst xmlns="http://schemas.openxmlformats.org/spreadsheetml/2006/main" count="460" uniqueCount="134">
  <si>
    <t>Taxable Value</t>
  </si>
  <si>
    <t>CGST</t>
  </si>
  <si>
    <t>SGST</t>
  </si>
  <si>
    <t>IGST</t>
  </si>
  <si>
    <t>As Per GSTR-3B</t>
  </si>
  <si>
    <t>Difference</t>
  </si>
  <si>
    <t>Month</t>
  </si>
  <si>
    <t>Particulars</t>
  </si>
  <si>
    <t>As Per GSTR-1</t>
  </si>
  <si>
    <t>As Per Books</t>
  </si>
  <si>
    <t>In September Month, Input Credit is relating to Purchase, but it has been shown under RCM.</t>
  </si>
  <si>
    <t>ITC Balance As Per Book</t>
  </si>
  <si>
    <t>Outward Supplies</t>
  </si>
  <si>
    <t>Inward Supplies</t>
  </si>
  <si>
    <t>RCM Supplies</t>
  </si>
  <si>
    <t>Month /Particular</t>
  </si>
  <si>
    <t>Opening Balances</t>
  </si>
  <si>
    <t>Closing Balance</t>
  </si>
  <si>
    <t>Closing Balances</t>
  </si>
  <si>
    <t>Paid In Cash</t>
  </si>
  <si>
    <t>TV</t>
  </si>
  <si>
    <t>As Per 3B</t>
  </si>
  <si>
    <t>RCM</t>
  </si>
  <si>
    <t>Outward</t>
  </si>
  <si>
    <t>Inward</t>
  </si>
  <si>
    <t>Inter Adjustment</t>
  </si>
  <si>
    <t>Tax Payable</t>
  </si>
  <si>
    <t>Opening</t>
  </si>
  <si>
    <t>~Sales</t>
  </si>
  <si>
    <t>~All Other ITC</t>
  </si>
  <si>
    <t>~ITC RCM</t>
  </si>
  <si>
    <t>ITC Available</t>
  </si>
  <si>
    <t>ITC Utilised</t>
  </si>
  <si>
    <t>Balance ITC</t>
  </si>
  <si>
    <t>Electronic Cash Ledger</t>
  </si>
  <si>
    <t>GSTIN</t>
  </si>
  <si>
    <t>06AAHCM4795Q1ZK</t>
  </si>
  <si>
    <t>Name(Legal)</t>
  </si>
  <si>
    <t>MSD TELEMATICS PRIVATE LIMITED</t>
  </si>
  <si>
    <t>From</t>
  </si>
  <si>
    <t>To</t>
  </si>
  <si>
    <t>25/01/2018</t>
  </si>
  <si>
    <t>Sr.No</t>
  </si>
  <si>
    <t xml:space="preserve">Date  of deposit/Debit </t>
  </si>
  <si>
    <t>Time of deposit</t>
  </si>
  <si>
    <t>Reporting date (by bank)</t>
  </si>
  <si>
    <t>Reference No.</t>
  </si>
  <si>
    <t>Tax Period if applicable</t>
  </si>
  <si>
    <t>Description</t>
  </si>
  <si>
    <t>Transaction Type (Debit/Credit)</t>
  </si>
  <si>
    <t>Integrated Tax Amount Debited / Credited</t>
  </si>
  <si>
    <t>Central Tax Amount Debited / Credited</t>
  </si>
  <si>
    <t>State Tax Amount Debited / Credited</t>
  </si>
  <si>
    <t>CESS Amount Debited / Credited</t>
  </si>
  <si>
    <t>Integrated Tax Balance</t>
  </si>
  <si>
    <t>Central Tax Balance</t>
  </si>
  <si>
    <t>State Tax Balance</t>
  </si>
  <si>
    <t>CESS Balance</t>
  </si>
  <si>
    <t>Tax</t>
  </si>
  <si>
    <t>Interest</t>
  </si>
  <si>
    <t>Penalty</t>
  </si>
  <si>
    <t>Fee</t>
  </si>
  <si>
    <t>Others</t>
  </si>
  <si>
    <t>Total</t>
  </si>
  <si>
    <t>-</t>
  </si>
  <si>
    <t>Opening Balance</t>
  </si>
  <si>
    <t>14/08/2017</t>
  </si>
  <si>
    <t>Amount deposited</t>
  </si>
  <si>
    <t>Credit</t>
  </si>
  <si>
    <t>1,68,511.00</t>
  </si>
  <si>
    <t>20/08/2017</t>
  </si>
  <si>
    <t>20/09/2017</t>
  </si>
  <si>
    <t>DC0609170051358</t>
  </si>
  <si>
    <t>Reverse charge</t>
  </si>
  <si>
    <t>Debit</t>
  </si>
  <si>
    <t>1,94,440.00</t>
  </si>
  <si>
    <t>28/10/2017</t>
  </si>
  <si>
    <t>30/10/2017</t>
  </si>
  <si>
    <t>5,21,015.00</t>
  </si>
  <si>
    <t>DC0610170134042</t>
  </si>
  <si>
    <t>Other than reverse charge</t>
  </si>
  <si>
    <t>8,33,078.00</t>
  </si>
  <si>
    <t>13/12/2017</t>
  </si>
  <si>
    <t>DC0612170022288</t>
  </si>
  <si>
    <t>DC0601180005788</t>
  </si>
  <si>
    <t xml:space="preserve"> -</t>
  </si>
  <si>
    <t>DI0601180004669</t>
  </si>
  <si>
    <t>ITC accrued through - Inputs</t>
  </si>
  <si>
    <t>AA061117340038I</t>
  </si>
  <si>
    <t>DI0612170027123</t>
  </si>
  <si>
    <t>AA061017288935T</t>
  </si>
  <si>
    <t>DI0610170149472</t>
  </si>
  <si>
    <t>AA0609172402075</t>
  </si>
  <si>
    <t>20/10/2017</t>
  </si>
  <si>
    <t>DI0609170072239</t>
  </si>
  <si>
    <t>AA0608172101877</t>
  </si>
  <si>
    <t>CESS</t>
  </si>
  <si>
    <t>State Tax</t>
  </si>
  <si>
    <t>Central Tax</t>
  </si>
  <si>
    <t>Integrated Tax</t>
  </si>
  <si>
    <t>Balance Available</t>
  </si>
  <si>
    <t>Credit / Debit</t>
  </si>
  <si>
    <t>Transaction Type[Debit (DR) / Credit (CR)]</t>
  </si>
  <si>
    <t xml:space="preserve">Description </t>
  </si>
  <si>
    <t xml:space="preserve">Tax Period if any </t>
  </si>
  <si>
    <t>Date</t>
  </si>
  <si>
    <t>Legal Name</t>
  </si>
  <si>
    <t>Electronic Credit Ledger</t>
  </si>
  <si>
    <t>(a) Outward Taxable Supplies</t>
  </si>
  <si>
    <t>(b) Inward Supplies Liable to RCM</t>
  </si>
  <si>
    <t>(b) Outward Nil Rated/Exempted Supplies</t>
  </si>
  <si>
    <t>AS  PER RETURN</t>
  </si>
  <si>
    <t>AS  PER BOOKS</t>
  </si>
  <si>
    <t>DIFFERENCE</t>
  </si>
  <si>
    <t>DIFFERENCES IN OUTPUT TAX LIABILITY</t>
  </si>
  <si>
    <t>DIFFERENCES IN INPUT TAX CREDIT</t>
  </si>
  <si>
    <t>(a) ITC on Import of Goods/Services</t>
  </si>
  <si>
    <t>(b) ITC on Inward Supplies liable to RCM</t>
  </si>
  <si>
    <t xml:space="preserve">TOTAL </t>
  </si>
  <si>
    <t>TOTAL ELIGIBLE ITC</t>
  </si>
  <si>
    <t>Tax. Value</t>
  </si>
  <si>
    <t>Less: ITC Reversed (If any)</t>
  </si>
  <si>
    <t>NET ELIGIBLE ITC</t>
  </si>
  <si>
    <t>Total Tax Liability</t>
  </si>
  <si>
    <t>Less: Payment through Credit</t>
  </si>
  <si>
    <t>~Utilization of IGST Input</t>
  </si>
  <si>
    <t>~Utilization of CGST Input</t>
  </si>
  <si>
    <t>~Utilization of SGST Input</t>
  </si>
  <si>
    <t>Less: Paid through Challan</t>
  </si>
  <si>
    <t>Net Tax Liability</t>
  </si>
  <si>
    <t>DIFFERENCES IN PAYMENT OF TAX LIABILITY</t>
  </si>
  <si>
    <t>(b) Outward Zero Rated Supply (Export with IGST)</t>
  </si>
  <si>
    <t>N.A.</t>
  </si>
  <si>
    <t>(C) All Other ITC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</si>
</sst>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2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2" xfId="0" applyFont="1" applyFill="1" applyBorder="1"/>
    <xf numFmtId="0" fontId="0" fillId="2" borderId="0" xfId="0" applyFill="1"/>
    <xf numFmtId="0" fontId="0" fillId="3" borderId="1" xfId="0" applyFill="1" applyBorder="1"/>
    <xf numFmtId="164" fontId="0" fillId="3" borderId="1" xfId="1" applyNumberFormat="1" applyFont="1" applyFill="1" applyBorder="1"/>
    <xf numFmtId="0" fontId="0" fillId="4" borderId="1" xfId="0" applyFill="1" applyBorder="1"/>
    <xf numFmtId="164" fontId="0" fillId="4" borderId="1" xfId="1" applyNumberFormat="1" applyFont="1" applyFill="1" applyBorder="1"/>
    <xf numFmtId="0" fontId="0" fillId="5" borderId="1" xfId="0" applyFill="1" applyBorder="1"/>
    <xf numFmtId="164" fontId="0" fillId="5" borderId="1" xfId="1" applyNumberFormat="1" applyFont="1" applyFill="1" applyBorder="1"/>
    <xf numFmtId="0" fontId="0" fillId="6" borderId="1" xfId="0" applyFill="1" applyBorder="1"/>
    <xf numFmtId="164" fontId="0" fillId="6" borderId="1" xfId="1" applyNumberFormat="1" applyFont="1" applyFill="1" applyBorder="1"/>
    <xf numFmtId="0" fontId="0" fillId="7" borderId="1" xfId="0" applyFill="1" applyBorder="1"/>
    <xf numFmtId="164" fontId="0" fillId="7" borderId="1" xfId="1" applyNumberFormat="1" applyFont="1" applyFill="1" applyBorder="1"/>
    <xf numFmtId="0" fontId="0" fillId="8" borderId="1" xfId="0" applyFill="1" applyBorder="1"/>
    <xf numFmtId="164" fontId="0" fillId="8" borderId="1" xfId="1" applyNumberFormat="1" applyFont="1" applyFill="1" applyBorder="1"/>
    <xf numFmtId="0" fontId="0" fillId="9" borderId="1" xfId="0" applyFill="1" applyBorder="1"/>
    <xf numFmtId="164" fontId="0" fillId="9" borderId="1" xfId="1" applyNumberFormat="1" applyFont="1" applyFill="1" applyBorder="1"/>
    <xf numFmtId="0" fontId="0" fillId="10" borderId="1" xfId="0" applyFill="1" applyBorder="1"/>
    <xf numFmtId="164" fontId="0" fillId="10" borderId="1" xfId="1" applyNumberFormat="1" applyFont="1" applyFill="1" applyBorder="1"/>
    <xf numFmtId="0" fontId="0" fillId="12" borderId="1" xfId="0" applyFill="1" applyBorder="1"/>
    <xf numFmtId="164" fontId="0" fillId="12" borderId="1" xfId="1" applyNumberFormat="1" applyFont="1" applyFill="1" applyBorder="1"/>
    <xf numFmtId="0" fontId="0" fillId="9" borderId="4" xfId="0" applyFill="1" applyBorder="1"/>
    <xf numFmtId="164" fontId="0" fillId="9" borderId="4" xfId="1" applyNumberFormat="1" applyFont="1" applyFill="1" applyBorder="1"/>
    <xf numFmtId="164" fontId="0" fillId="9" borderId="5" xfId="1" applyNumberFormat="1" applyFont="1" applyFill="1" applyBorder="1"/>
    <xf numFmtId="164" fontId="0" fillId="9" borderId="7" xfId="1" applyNumberFormat="1" applyFont="1" applyFill="1" applyBorder="1"/>
    <xf numFmtId="0" fontId="0" fillId="9" borderId="9" xfId="0" applyFill="1" applyBorder="1"/>
    <xf numFmtId="164" fontId="0" fillId="9" borderId="9" xfId="1" applyNumberFormat="1" applyFont="1" applyFill="1" applyBorder="1"/>
    <xf numFmtId="164" fontId="0" fillId="9" borderId="10" xfId="1" applyNumberFormat="1" applyFont="1" applyFill="1" applyBorder="1"/>
    <xf numFmtId="0" fontId="0" fillId="10" borderId="4" xfId="0" applyFill="1" applyBorder="1"/>
    <xf numFmtId="164" fontId="0" fillId="10" borderId="4" xfId="1" applyNumberFormat="1" applyFont="1" applyFill="1" applyBorder="1"/>
    <xf numFmtId="164" fontId="0" fillId="10" borderId="5" xfId="1" applyNumberFormat="1" applyFont="1" applyFill="1" applyBorder="1"/>
    <xf numFmtId="164" fontId="0" fillId="10" borderId="7" xfId="1" applyNumberFormat="1" applyFont="1" applyFill="1" applyBorder="1"/>
    <xf numFmtId="0" fontId="0" fillId="10" borderId="9" xfId="0" applyFill="1" applyBorder="1"/>
    <xf numFmtId="164" fontId="0" fillId="10" borderId="9" xfId="1" applyNumberFormat="1" applyFont="1" applyFill="1" applyBorder="1"/>
    <xf numFmtId="164" fontId="0" fillId="10" borderId="10" xfId="1" applyNumberFormat="1" applyFont="1" applyFill="1" applyBorder="1"/>
    <xf numFmtId="0" fontId="0" fillId="5" borderId="4" xfId="0" applyFill="1" applyBorder="1"/>
    <xf numFmtId="164" fontId="0" fillId="5" borderId="4" xfId="1" applyNumberFormat="1" applyFont="1" applyFill="1" applyBorder="1"/>
    <xf numFmtId="164" fontId="0" fillId="5" borderId="5" xfId="1" applyNumberFormat="1" applyFont="1" applyFill="1" applyBorder="1"/>
    <xf numFmtId="164" fontId="0" fillId="5" borderId="7" xfId="1" applyNumberFormat="1" applyFont="1" applyFill="1" applyBorder="1"/>
    <xf numFmtId="0" fontId="0" fillId="5" borderId="9" xfId="0" applyFill="1" applyBorder="1"/>
    <xf numFmtId="164" fontId="0" fillId="5" borderId="9" xfId="1" applyNumberFormat="1" applyFont="1" applyFill="1" applyBorder="1"/>
    <xf numFmtId="164" fontId="0" fillId="5" borderId="10" xfId="1" applyNumberFormat="1" applyFont="1" applyFill="1" applyBorder="1"/>
    <xf numFmtId="0" fontId="0" fillId="12" borderId="4" xfId="0" applyFill="1" applyBorder="1"/>
    <xf numFmtId="164" fontId="0" fillId="12" borderId="4" xfId="1" applyNumberFormat="1" applyFont="1" applyFill="1" applyBorder="1"/>
    <xf numFmtId="164" fontId="0" fillId="12" borderId="5" xfId="1" applyNumberFormat="1" applyFont="1" applyFill="1" applyBorder="1"/>
    <xf numFmtId="164" fontId="0" fillId="12" borderId="7" xfId="1" applyNumberFormat="1" applyFont="1" applyFill="1" applyBorder="1"/>
    <xf numFmtId="0" fontId="0" fillId="12" borderId="9" xfId="0" applyFill="1" applyBorder="1"/>
    <xf numFmtId="164" fontId="0" fillId="12" borderId="9" xfId="1" applyNumberFormat="1" applyFont="1" applyFill="1" applyBorder="1"/>
    <xf numFmtId="164" fontId="0" fillId="12" borderId="10" xfId="1" applyNumberFormat="1" applyFont="1" applyFill="1" applyBorder="1"/>
    <xf numFmtId="0" fontId="0" fillId="8" borderId="4" xfId="0" applyFill="1" applyBorder="1"/>
    <xf numFmtId="164" fontId="0" fillId="8" borderId="4" xfId="1" applyNumberFormat="1" applyFont="1" applyFill="1" applyBorder="1"/>
    <xf numFmtId="164" fontId="0" fillId="8" borderId="5" xfId="1" applyNumberFormat="1" applyFont="1" applyFill="1" applyBorder="1"/>
    <xf numFmtId="164" fontId="0" fillId="8" borderId="7" xfId="1" applyNumberFormat="1" applyFont="1" applyFill="1" applyBorder="1"/>
    <xf numFmtId="0" fontId="0" fillId="8" borderId="9" xfId="0" applyFill="1" applyBorder="1"/>
    <xf numFmtId="164" fontId="0" fillId="8" borderId="9" xfId="1" applyNumberFormat="1" applyFont="1" applyFill="1" applyBorder="1"/>
    <xf numFmtId="164" fontId="0" fillId="8" borderId="10" xfId="1" applyNumberFormat="1" applyFont="1" applyFill="1" applyBorder="1"/>
    <xf numFmtId="0" fontId="0" fillId="7" borderId="4" xfId="0" applyFill="1" applyBorder="1"/>
    <xf numFmtId="164" fontId="0" fillId="7" borderId="4" xfId="1" applyNumberFormat="1" applyFont="1" applyFill="1" applyBorder="1"/>
    <xf numFmtId="164" fontId="0" fillId="7" borderId="5" xfId="1" applyNumberFormat="1" applyFont="1" applyFill="1" applyBorder="1"/>
    <xf numFmtId="164" fontId="0" fillId="7" borderId="7" xfId="1" applyNumberFormat="1" applyFont="1" applyFill="1" applyBorder="1"/>
    <xf numFmtId="0" fontId="0" fillId="7" borderId="9" xfId="0" applyFill="1" applyBorder="1"/>
    <xf numFmtId="164" fontId="0" fillId="7" borderId="9" xfId="1" applyNumberFormat="1" applyFont="1" applyFill="1" applyBorder="1"/>
    <xf numFmtId="164" fontId="0" fillId="7" borderId="10" xfId="1" applyNumberFormat="1" applyFont="1" applyFill="1" applyBorder="1"/>
    <xf numFmtId="0" fontId="3" fillId="11" borderId="11" xfId="0" applyFont="1" applyFill="1" applyBorder="1" applyAlignment="1">
      <alignment horizontal="center"/>
    </xf>
    <xf numFmtId="164" fontId="0" fillId="0" borderId="0" xfId="0" applyNumberFormat="1"/>
    <xf numFmtId="164" fontId="0" fillId="9" borderId="12" xfId="1" applyNumberFormat="1" applyFont="1" applyFill="1" applyBorder="1"/>
    <xf numFmtId="164" fontId="0" fillId="9" borderId="13" xfId="1" applyNumberFormat="1" applyFont="1" applyFill="1" applyBorder="1"/>
    <xf numFmtId="164" fontId="0" fillId="9" borderId="14" xfId="1" applyNumberFormat="1" applyFont="1" applyFill="1" applyBorder="1"/>
    <xf numFmtId="164" fontId="0" fillId="10" borderId="12" xfId="1" applyNumberFormat="1" applyFont="1" applyFill="1" applyBorder="1"/>
    <xf numFmtId="164" fontId="0" fillId="10" borderId="13" xfId="1" applyNumberFormat="1" applyFont="1" applyFill="1" applyBorder="1"/>
    <xf numFmtId="164" fontId="0" fillId="10" borderId="14" xfId="1" applyNumberFormat="1" applyFont="1" applyFill="1" applyBorder="1"/>
    <xf numFmtId="164" fontId="0" fillId="5" borderId="12" xfId="1" applyNumberFormat="1" applyFont="1" applyFill="1" applyBorder="1"/>
    <xf numFmtId="164" fontId="0" fillId="5" borderId="13" xfId="1" applyNumberFormat="1" applyFont="1" applyFill="1" applyBorder="1"/>
    <xf numFmtId="164" fontId="0" fillId="5" borderId="14" xfId="1" applyNumberFormat="1" applyFont="1" applyFill="1" applyBorder="1"/>
    <xf numFmtId="164" fontId="0" fillId="12" borderId="12" xfId="1" applyNumberFormat="1" applyFont="1" applyFill="1" applyBorder="1"/>
    <xf numFmtId="164" fontId="0" fillId="12" borderId="13" xfId="1" applyNumberFormat="1" applyFont="1" applyFill="1" applyBorder="1"/>
    <xf numFmtId="164" fontId="0" fillId="12" borderId="14" xfId="1" applyNumberFormat="1" applyFont="1" applyFill="1" applyBorder="1"/>
    <xf numFmtId="164" fontId="0" fillId="8" borderId="12" xfId="1" applyNumberFormat="1" applyFont="1" applyFill="1" applyBorder="1"/>
    <xf numFmtId="164" fontId="0" fillId="8" borderId="13" xfId="1" applyNumberFormat="1" applyFont="1" applyFill="1" applyBorder="1"/>
    <xf numFmtId="164" fontId="0" fillId="8" borderId="14" xfId="1" applyNumberFormat="1" applyFont="1" applyFill="1" applyBorder="1"/>
    <xf numFmtId="164" fontId="0" fillId="7" borderId="12" xfId="1" applyNumberFormat="1" applyFont="1" applyFill="1" applyBorder="1"/>
    <xf numFmtId="164" fontId="0" fillId="7" borderId="13" xfId="1" applyNumberFormat="1" applyFont="1" applyFill="1" applyBorder="1"/>
    <xf numFmtId="164" fontId="0" fillId="7" borderId="14" xfId="1" applyNumberFormat="1" applyFont="1" applyFill="1" applyBorder="1"/>
    <xf numFmtId="0" fontId="4" fillId="12" borderId="4" xfId="0" applyFont="1" applyFill="1" applyBorder="1"/>
    <xf numFmtId="0" fontId="0" fillId="0" borderId="0" xfId="0"/>
    <xf numFmtId="0" fontId="1" fillId="0" borderId="0" xfId="0" applyFont="1"/>
    <xf numFmtId="1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Fill="1" applyBorder="1"/>
    <xf numFmtId="14" fontId="0" fillId="0" borderId="0" xfId="0" applyNumberFormat="1"/>
    <xf numFmtId="21" fontId="0" fillId="0" borderId="0" xfId="0" applyNumberFormat="1"/>
    <xf numFmtId="4" fontId="0" fillId="0" borderId="0" xfId="0" applyNumberFormat="1"/>
    <xf numFmtId="16" fontId="0" fillId="0" borderId="0" xfId="0" applyNumberFormat="1"/>
    <xf numFmtId="0" fontId="1" fillId="3" borderId="1" xfId="0" applyFont="1" applyFill="1" applyBorder="1"/>
    <xf numFmtId="0" fontId="1" fillId="5" borderId="1" xfId="0" applyFont="1" applyFill="1" applyBorder="1"/>
    <xf numFmtId="0" fontId="1" fillId="7" borderId="1" xfId="0" applyFont="1" applyFill="1" applyBorder="1"/>
    <xf numFmtId="0" fontId="1" fillId="13" borderId="1" xfId="0" applyFont="1" applyFill="1" applyBorder="1"/>
    <xf numFmtId="0" fontId="0" fillId="13" borderId="1" xfId="0" applyFill="1" applyBorder="1"/>
    <xf numFmtId="164" fontId="1" fillId="3" borderId="1" xfId="1" applyNumberFormat="1" applyFont="1" applyFill="1" applyBorder="1"/>
    <xf numFmtId="164" fontId="1" fillId="5" borderId="1" xfId="1" applyNumberFormat="1" applyFont="1" applyFill="1" applyBorder="1"/>
    <xf numFmtId="164" fontId="1" fillId="7" borderId="1" xfId="1" applyNumberFormat="1" applyFont="1" applyFill="1" applyBorder="1"/>
    <xf numFmtId="0" fontId="5" fillId="0" borderId="0" xfId="0" applyFont="1" applyFill="1" applyAlignment="1"/>
    <xf numFmtId="0" fontId="1" fillId="0" borderId="0" xfId="0" applyFont="1" applyFill="1" applyBorder="1" applyAlignment="1"/>
    <xf numFmtId="164" fontId="0" fillId="0" borderId="0" xfId="1" applyNumberFormat="1" applyFont="1" applyFill="1" applyBorder="1"/>
    <xf numFmtId="164" fontId="1" fillId="0" borderId="0" xfId="1" applyNumberFormat="1" applyFont="1" applyFill="1" applyBorder="1"/>
    <xf numFmtId="0" fontId="0" fillId="13" borderId="1" xfId="0" applyFont="1" applyFill="1" applyBorder="1"/>
    <xf numFmtId="0" fontId="0" fillId="13" borderId="1" xfId="0" quotePrefix="1" applyFill="1" applyBorder="1"/>
    <xf numFmtId="17" fontId="1" fillId="7" borderId="1" xfId="0" applyNumberFormat="1" applyFont="1" applyFill="1" applyBorder="1" applyAlignment="1">
      <alignment vertical="center"/>
    </xf>
    <xf numFmtId="17" fontId="1" fillId="4" borderId="1" xfId="0" applyNumberFormat="1" applyFont="1" applyFill="1" applyBorder="1" applyAlignment="1">
      <alignment vertical="center"/>
    </xf>
    <xf numFmtId="17" fontId="1" fillId="5" borderId="1" xfId="0" applyNumberFormat="1" applyFont="1" applyFill="1" applyBorder="1" applyAlignment="1">
      <alignment vertical="center"/>
    </xf>
    <xf numFmtId="17" fontId="1" fillId="6" borderId="1" xfId="0" applyNumberFormat="1" applyFont="1" applyFill="1" applyBorder="1" applyAlignment="1">
      <alignment vertical="center"/>
    </xf>
    <xf numFmtId="17" fontId="1" fillId="3" borderId="1" xfId="0" applyNumberFormat="1" applyFont="1" applyFill="1" applyBorder="1" applyAlignment="1">
      <alignment vertical="center"/>
    </xf>
    <xf numFmtId="17" fontId="1" fillId="8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11" borderId="11" xfId="0" applyFont="1" applyFill="1" applyBorder="1" applyAlignment="1">
      <alignment horizontal="center"/>
    </xf>
    <xf numFmtId="17" fontId="1" fillId="7" borderId="3" xfId="0" applyNumberFormat="1" applyFont="1" applyFill="1" applyBorder="1" applyAlignment="1">
      <alignment vertical="center"/>
    </xf>
    <xf numFmtId="17" fontId="1" fillId="7" borderId="6" xfId="0" applyNumberFormat="1" applyFont="1" applyFill="1" applyBorder="1" applyAlignment="1">
      <alignment vertical="center"/>
    </xf>
    <xf numFmtId="17" fontId="1" fillId="7" borderId="8" xfId="0" applyNumberFormat="1" applyFont="1" applyFill="1" applyBorder="1" applyAlignment="1">
      <alignment vertical="center"/>
    </xf>
    <xf numFmtId="17" fontId="1" fillId="12" borderId="3" xfId="0" applyNumberFormat="1" applyFont="1" applyFill="1" applyBorder="1" applyAlignment="1">
      <alignment vertical="center"/>
    </xf>
    <xf numFmtId="17" fontId="1" fillId="12" borderId="6" xfId="0" applyNumberFormat="1" applyFont="1" applyFill="1" applyBorder="1" applyAlignment="1">
      <alignment vertical="center"/>
    </xf>
    <xf numFmtId="17" fontId="1" fillId="12" borderId="8" xfId="0" applyNumberFormat="1" applyFont="1" applyFill="1" applyBorder="1" applyAlignment="1">
      <alignment vertical="center"/>
    </xf>
    <xf numFmtId="17" fontId="1" fillId="8" borderId="3" xfId="0" applyNumberFormat="1" applyFont="1" applyFill="1" applyBorder="1" applyAlignment="1">
      <alignment vertical="center"/>
    </xf>
    <xf numFmtId="17" fontId="1" fillId="8" borderId="6" xfId="0" applyNumberFormat="1" applyFont="1" applyFill="1" applyBorder="1" applyAlignment="1">
      <alignment vertical="center"/>
    </xf>
    <xf numFmtId="17" fontId="1" fillId="8" borderId="8" xfId="0" applyNumberFormat="1" applyFont="1" applyFill="1" applyBorder="1" applyAlignment="1">
      <alignment vertical="center"/>
    </xf>
    <xf numFmtId="17" fontId="1" fillId="10" borderId="3" xfId="0" applyNumberFormat="1" applyFont="1" applyFill="1" applyBorder="1" applyAlignment="1">
      <alignment vertical="center"/>
    </xf>
    <xf numFmtId="17" fontId="1" fillId="10" borderId="6" xfId="0" applyNumberFormat="1" applyFont="1" applyFill="1" applyBorder="1" applyAlignment="1">
      <alignment vertical="center"/>
    </xf>
    <xf numFmtId="17" fontId="1" fillId="10" borderId="8" xfId="0" applyNumberFormat="1" applyFont="1" applyFill="1" applyBorder="1" applyAlignment="1">
      <alignment vertical="center"/>
    </xf>
    <xf numFmtId="17" fontId="1" fillId="5" borderId="3" xfId="0" applyNumberFormat="1" applyFont="1" applyFill="1" applyBorder="1" applyAlignment="1">
      <alignment vertical="center"/>
    </xf>
    <xf numFmtId="17" fontId="1" fillId="5" borderId="6" xfId="0" applyNumberFormat="1" applyFont="1" applyFill="1" applyBorder="1" applyAlignment="1">
      <alignment vertical="center"/>
    </xf>
    <xf numFmtId="17" fontId="1" fillId="5" borderId="8" xfId="0" applyNumberFormat="1" applyFont="1" applyFill="1" applyBorder="1" applyAlignment="1">
      <alignment vertical="center"/>
    </xf>
    <xf numFmtId="17" fontId="1" fillId="9" borderId="3" xfId="0" applyNumberFormat="1" applyFont="1" applyFill="1" applyBorder="1" applyAlignment="1">
      <alignment vertical="center"/>
    </xf>
    <xf numFmtId="17" fontId="1" fillId="9" borderId="6" xfId="0" applyNumberFormat="1" applyFont="1" applyFill="1" applyBorder="1" applyAlignment="1">
      <alignment vertical="center"/>
    </xf>
    <xf numFmtId="17" fontId="1" fillId="9" borderId="8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workbookViewId="0">
      <selection activeCell="H18" sqref="H18"/>
    </sheetView>
  </sheetViews>
  <sheetFormatPr defaultRowHeight="15" x14ac:dyDescent="0.25"/>
  <cols>
    <col min="2" max="2" width="14.42578125" customWidth="1"/>
    <col min="3" max="3" width="15.7109375" customWidth="1"/>
    <col min="4" max="4" width="13.85546875" customWidth="1"/>
    <col min="5" max="5" width="13.28515625" style="4" customWidth="1"/>
  </cols>
  <sheetData>
    <row r="2" spans="1:5" s="1" customFormat="1" x14ac:dyDescent="0.25">
      <c r="A2" s="2" t="s">
        <v>6</v>
      </c>
      <c r="B2" s="2" t="s">
        <v>7</v>
      </c>
      <c r="C2" s="2" t="s">
        <v>4</v>
      </c>
      <c r="D2" s="2" t="s">
        <v>8</v>
      </c>
      <c r="E2" s="3" t="s">
        <v>5</v>
      </c>
    </row>
    <row r="3" spans="1:5" s="1" customFormat="1" x14ac:dyDescent="0.25">
      <c r="A3" s="114">
        <v>42917</v>
      </c>
      <c r="B3" s="5" t="s">
        <v>0</v>
      </c>
      <c r="C3" s="6">
        <v>7002829</v>
      </c>
      <c r="D3" s="6">
        <v>7002829</v>
      </c>
      <c r="E3" s="6">
        <f t="shared" ref="E3:E6" si="0">+C3-D3</f>
        <v>0</v>
      </c>
    </row>
    <row r="4" spans="1:5" s="1" customFormat="1" x14ac:dyDescent="0.25">
      <c r="A4" s="114"/>
      <c r="B4" s="5" t="s">
        <v>3</v>
      </c>
      <c r="C4" s="6">
        <v>927753</v>
      </c>
      <c r="D4" s="6">
        <v>927753.84</v>
      </c>
      <c r="E4" s="6">
        <f t="shared" si="0"/>
        <v>-0.83999999996740371</v>
      </c>
    </row>
    <row r="5" spans="1:5" s="1" customFormat="1" x14ac:dyDescent="0.25">
      <c r="A5" s="114"/>
      <c r="B5" s="5" t="s">
        <v>1</v>
      </c>
      <c r="C5" s="6">
        <v>166378</v>
      </c>
      <c r="D5" s="6">
        <v>166377.69</v>
      </c>
      <c r="E5" s="6">
        <f t="shared" si="0"/>
        <v>0.30999999999767169</v>
      </c>
    </row>
    <row r="6" spans="1:5" s="1" customFormat="1" x14ac:dyDescent="0.25">
      <c r="A6" s="114"/>
      <c r="B6" s="5" t="s">
        <v>2</v>
      </c>
      <c r="C6" s="6">
        <v>166378</v>
      </c>
      <c r="D6" s="6">
        <v>166377.69</v>
      </c>
      <c r="E6" s="6">
        <f t="shared" si="0"/>
        <v>0.30999999999767169</v>
      </c>
    </row>
    <row r="7" spans="1:5" x14ac:dyDescent="0.25">
      <c r="A7" s="111">
        <v>42948</v>
      </c>
      <c r="B7" s="7" t="s">
        <v>0</v>
      </c>
      <c r="C7" s="8">
        <v>8840500.3000000007</v>
      </c>
      <c r="D7" s="8">
        <v>8840500</v>
      </c>
      <c r="E7" s="8">
        <f t="shared" ref="E7:E10" si="1">+C7-D7</f>
        <v>0.30000000074505806</v>
      </c>
    </row>
    <row r="8" spans="1:5" x14ac:dyDescent="0.25">
      <c r="A8" s="111"/>
      <c r="B8" s="7" t="s">
        <v>3</v>
      </c>
      <c r="C8" s="8">
        <v>969124.29</v>
      </c>
      <c r="D8" s="8">
        <v>969123.98</v>
      </c>
      <c r="E8" s="8">
        <f t="shared" si="1"/>
        <v>0.31000000005587935</v>
      </c>
    </row>
    <row r="9" spans="1:5" x14ac:dyDescent="0.25">
      <c r="A9" s="111"/>
      <c r="B9" s="7" t="s">
        <v>1</v>
      </c>
      <c r="C9" s="8">
        <v>311086.5</v>
      </c>
      <c r="D9" s="8">
        <v>311086.45</v>
      </c>
      <c r="E9" s="8">
        <f t="shared" si="1"/>
        <v>4.9999999988358468E-2</v>
      </c>
    </row>
    <row r="10" spans="1:5" x14ac:dyDescent="0.25">
      <c r="A10" s="111"/>
      <c r="B10" s="7" t="s">
        <v>2</v>
      </c>
      <c r="C10" s="8">
        <v>311086.5</v>
      </c>
      <c r="D10" s="8">
        <v>311086.45</v>
      </c>
      <c r="E10" s="8">
        <f t="shared" si="1"/>
        <v>4.9999999988358468E-2</v>
      </c>
    </row>
    <row r="11" spans="1:5" x14ac:dyDescent="0.25">
      <c r="A11" s="112">
        <v>42979</v>
      </c>
      <c r="B11" s="9" t="s">
        <v>0</v>
      </c>
      <c r="C11" s="10">
        <v>7474474</v>
      </c>
      <c r="D11" s="10">
        <v>7474474.4000000004</v>
      </c>
      <c r="E11" s="10">
        <f>+C11-D11</f>
        <v>-0.40000000037252903</v>
      </c>
    </row>
    <row r="12" spans="1:5" x14ac:dyDescent="0.25">
      <c r="A12" s="112"/>
      <c r="B12" s="9" t="s">
        <v>3</v>
      </c>
      <c r="C12" s="10">
        <v>1031001</v>
      </c>
      <c r="D12" s="10">
        <v>1031001</v>
      </c>
      <c r="E12" s="10">
        <f t="shared" ref="E12:E18" si="2">+C12-D12</f>
        <v>0</v>
      </c>
    </row>
    <row r="13" spans="1:5" x14ac:dyDescent="0.25">
      <c r="A13" s="112"/>
      <c r="B13" s="9" t="s">
        <v>1</v>
      </c>
      <c r="C13" s="10">
        <v>157204</v>
      </c>
      <c r="D13" s="10">
        <v>157204</v>
      </c>
      <c r="E13" s="10">
        <f t="shared" si="2"/>
        <v>0</v>
      </c>
    </row>
    <row r="14" spans="1:5" x14ac:dyDescent="0.25">
      <c r="A14" s="112"/>
      <c r="B14" s="9" t="s">
        <v>2</v>
      </c>
      <c r="C14" s="10">
        <v>157204</v>
      </c>
      <c r="D14" s="10">
        <v>157204</v>
      </c>
      <c r="E14" s="10">
        <f t="shared" si="2"/>
        <v>0</v>
      </c>
    </row>
    <row r="15" spans="1:5" x14ac:dyDescent="0.25">
      <c r="A15" s="113">
        <v>43009</v>
      </c>
      <c r="B15" s="11" t="s">
        <v>0</v>
      </c>
      <c r="C15" s="12">
        <v>7330105</v>
      </c>
      <c r="D15" s="12">
        <v>7330105</v>
      </c>
      <c r="E15" s="12">
        <f t="shared" si="2"/>
        <v>0</v>
      </c>
    </row>
    <row r="16" spans="1:5" x14ac:dyDescent="0.25">
      <c r="A16" s="113"/>
      <c r="B16" s="11" t="s">
        <v>3</v>
      </c>
      <c r="C16" s="12">
        <v>911944</v>
      </c>
      <c r="D16" s="12">
        <v>911944</v>
      </c>
      <c r="E16" s="12">
        <f t="shared" si="2"/>
        <v>0</v>
      </c>
    </row>
    <row r="17" spans="1:5" x14ac:dyDescent="0.25">
      <c r="A17" s="113"/>
      <c r="B17" s="11" t="s">
        <v>1</v>
      </c>
      <c r="C17" s="12">
        <v>203738</v>
      </c>
      <c r="D17" s="12">
        <v>203738</v>
      </c>
      <c r="E17" s="12">
        <f t="shared" si="2"/>
        <v>0</v>
      </c>
    </row>
    <row r="18" spans="1:5" x14ac:dyDescent="0.25">
      <c r="A18" s="113"/>
      <c r="B18" s="11" t="s">
        <v>2</v>
      </c>
      <c r="C18" s="12">
        <v>203738</v>
      </c>
      <c r="D18" s="12">
        <v>203738</v>
      </c>
      <c r="E18" s="12">
        <f t="shared" si="2"/>
        <v>0</v>
      </c>
    </row>
    <row r="19" spans="1:5" x14ac:dyDescent="0.25">
      <c r="A19" s="115">
        <v>43040</v>
      </c>
      <c r="B19" s="15" t="s">
        <v>0</v>
      </c>
      <c r="C19" s="16">
        <v>7659592</v>
      </c>
      <c r="D19" s="16">
        <v>7659592.4000000004</v>
      </c>
      <c r="E19" s="16">
        <f t="shared" ref="E19:E22" si="3">+C19-D19</f>
        <v>-0.40000000037252903</v>
      </c>
    </row>
    <row r="20" spans="1:5" x14ac:dyDescent="0.25">
      <c r="A20" s="115"/>
      <c r="B20" s="15" t="s">
        <v>3</v>
      </c>
      <c r="C20" s="16">
        <v>1056708</v>
      </c>
      <c r="D20" s="16">
        <v>1056708</v>
      </c>
      <c r="E20" s="16">
        <f t="shared" si="3"/>
        <v>0</v>
      </c>
    </row>
    <row r="21" spans="1:5" x14ac:dyDescent="0.25">
      <c r="A21" s="115"/>
      <c r="B21" s="15" t="s">
        <v>1</v>
      </c>
      <c r="C21" s="16">
        <v>161008</v>
      </c>
      <c r="D21" s="16">
        <v>161008.48000000001</v>
      </c>
      <c r="E21" s="16">
        <f t="shared" si="3"/>
        <v>-0.48000000001047738</v>
      </c>
    </row>
    <row r="22" spans="1:5" x14ac:dyDescent="0.25">
      <c r="A22" s="115"/>
      <c r="B22" s="15" t="s">
        <v>2</v>
      </c>
      <c r="C22" s="16">
        <v>161008</v>
      </c>
      <c r="D22" s="16">
        <v>161008.48000000001</v>
      </c>
      <c r="E22" s="16">
        <f t="shared" si="3"/>
        <v>-0.48000000001047738</v>
      </c>
    </row>
    <row r="23" spans="1:5" x14ac:dyDescent="0.25">
      <c r="A23" s="110">
        <v>43070</v>
      </c>
      <c r="B23" s="13" t="s">
        <v>0</v>
      </c>
      <c r="C23" s="14">
        <v>6722037</v>
      </c>
      <c r="D23" s="14">
        <v>6722037</v>
      </c>
      <c r="E23" s="14">
        <f t="shared" ref="E23:E26" si="4">+C23-D23</f>
        <v>0</v>
      </c>
    </row>
    <row r="24" spans="1:5" x14ac:dyDescent="0.25">
      <c r="A24" s="110"/>
      <c r="B24" s="13" t="s">
        <v>3</v>
      </c>
      <c r="C24" s="14">
        <v>1154198</v>
      </c>
      <c r="D24" s="14">
        <v>1154198</v>
      </c>
      <c r="E24" s="14">
        <f t="shared" si="4"/>
        <v>0</v>
      </c>
    </row>
    <row r="25" spans="1:5" x14ac:dyDescent="0.25">
      <c r="A25" s="110"/>
      <c r="B25" s="13" t="s">
        <v>1</v>
      </c>
      <c r="C25" s="14">
        <v>27885</v>
      </c>
      <c r="D25" s="14">
        <v>27885</v>
      </c>
      <c r="E25" s="14">
        <f t="shared" si="4"/>
        <v>0</v>
      </c>
    </row>
    <row r="26" spans="1:5" x14ac:dyDescent="0.25">
      <c r="A26" s="110"/>
      <c r="B26" s="13" t="s">
        <v>2</v>
      </c>
      <c r="C26" s="14">
        <v>27885</v>
      </c>
      <c r="D26" s="14">
        <v>27885</v>
      </c>
      <c r="E26" s="14">
        <f t="shared" si="4"/>
        <v>0</v>
      </c>
    </row>
  </sheetData>
  <mergeCells count="6">
    <mergeCell ref="A23:A26"/>
    <mergeCell ref="A7:A10"/>
    <mergeCell ref="A11:A14"/>
    <mergeCell ref="A15:A18"/>
    <mergeCell ref="A3:A6"/>
    <mergeCell ref="A19:A2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15" workbookViewId="0">
      <selection activeCell="K37" sqref="K37"/>
    </sheetView>
  </sheetViews>
  <sheetFormatPr defaultRowHeight="15" x14ac:dyDescent="0.25"/>
  <cols>
    <col min="1" max="1" width="45.5703125" bestFit="1" customWidth="1"/>
    <col min="2" max="13" width="11.42578125" customWidth="1"/>
  </cols>
  <sheetData>
    <row r="1" spans="1:13" s="86" customFormat="1" x14ac:dyDescent="0.25"/>
    <row r="2" spans="1:13" s="86" customFormat="1" ht="18" x14ac:dyDescent="0.25">
      <c r="A2" s="120" t="s">
        <v>114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x14ac:dyDescent="0.25">
      <c r="A3" s="119" t="s">
        <v>7</v>
      </c>
      <c r="B3" s="116" t="s">
        <v>111</v>
      </c>
      <c r="C3" s="116"/>
      <c r="D3" s="116"/>
      <c r="E3" s="116"/>
      <c r="F3" s="117" t="s">
        <v>112</v>
      </c>
      <c r="G3" s="117"/>
      <c r="H3" s="117"/>
      <c r="I3" s="117"/>
      <c r="J3" s="118" t="s">
        <v>113</v>
      </c>
      <c r="K3" s="118"/>
      <c r="L3" s="118"/>
      <c r="M3" s="118"/>
    </row>
    <row r="4" spans="1:13" x14ac:dyDescent="0.25">
      <c r="A4" s="119"/>
      <c r="B4" s="96" t="s">
        <v>120</v>
      </c>
      <c r="C4" s="96" t="s">
        <v>3</v>
      </c>
      <c r="D4" s="96" t="s">
        <v>1</v>
      </c>
      <c r="E4" s="96" t="s">
        <v>2</v>
      </c>
      <c r="F4" s="97" t="s">
        <v>120</v>
      </c>
      <c r="G4" s="97" t="s">
        <v>3</v>
      </c>
      <c r="H4" s="97" t="s">
        <v>1</v>
      </c>
      <c r="I4" s="97" t="s">
        <v>2</v>
      </c>
      <c r="J4" s="98" t="s">
        <v>120</v>
      </c>
      <c r="K4" s="98" t="s">
        <v>3</v>
      </c>
      <c r="L4" s="98" t="s">
        <v>1</v>
      </c>
      <c r="M4" s="98" t="s">
        <v>2</v>
      </c>
    </row>
    <row r="5" spans="1:13" x14ac:dyDescent="0.25">
      <c r="A5" s="100" t="s">
        <v>108</v>
      </c>
      <c r="B5" s="6"/>
      <c r="C5" s="6"/>
      <c r="D5" s="6"/>
      <c r="E5" s="6"/>
      <c r="F5" s="10"/>
      <c r="G5" s="10"/>
      <c r="H5" s="10"/>
      <c r="I5" s="10"/>
      <c r="J5" s="14">
        <f>+B5-F5</f>
        <v>0</v>
      </c>
      <c r="K5" s="14">
        <f>+C5-G5</f>
        <v>0</v>
      </c>
      <c r="L5" s="14">
        <f>+D5-H5</f>
        <v>0</v>
      </c>
      <c r="M5" s="14">
        <f>+E5-I5</f>
        <v>0</v>
      </c>
    </row>
    <row r="6" spans="1:13" s="86" customFormat="1" x14ac:dyDescent="0.25">
      <c r="A6" s="100" t="s">
        <v>131</v>
      </c>
      <c r="B6" s="6"/>
      <c r="C6" s="6"/>
      <c r="D6" s="6" t="s">
        <v>132</v>
      </c>
      <c r="E6" s="6" t="s">
        <v>132</v>
      </c>
      <c r="F6" s="10"/>
      <c r="G6" s="10"/>
      <c r="H6" s="10" t="s">
        <v>132</v>
      </c>
      <c r="I6" s="10" t="s">
        <v>132</v>
      </c>
      <c r="J6" s="14">
        <f t="shared" ref="J6:J8" si="0">+B6-F6</f>
        <v>0</v>
      </c>
      <c r="K6" s="14">
        <f t="shared" ref="K6:K8" si="1">+C6-G6</f>
        <v>0</v>
      </c>
      <c r="L6" s="14" t="s">
        <v>132</v>
      </c>
      <c r="M6" s="14" t="s">
        <v>132</v>
      </c>
    </row>
    <row r="7" spans="1:13" s="86" customFormat="1" x14ac:dyDescent="0.25">
      <c r="A7" s="100" t="s">
        <v>110</v>
      </c>
      <c r="B7" s="6"/>
      <c r="C7" s="6"/>
      <c r="D7" s="6"/>
      <c r="E7" s="6"/>
      <c r="F7" s="10"/>
      <c r="G7" s="10"/>
      <c r="H7" s="10"/>
      <c r="I7" s="10"/>
      <c r="J7" s="14">
        <f t="shared" si="0"/>
        <v>0</v>
      </c>
      <c r="K7" s="14">
        <f t="shared" si="1"/>
        <v>0</v>
      </c>
      <c r="L7" s="14">
        <f t="shared" ref="L7:L8" si="2">+D7-H7</f>
        <v>0</v>
      </c>
      <c r="M7" s="14">
        <f t="shared" ref="M7:M8" si="3">+E7-I7</f>
        <v>0</v>
      </c>
    </row>
    <row r="8" spans="1:13" x14ac:dyDescent="0.25">
      <c r="A8" s="100" t="s">
        <v>109</v>
      </c>
      <c r="B8" s="6"/>
      <c r="C8" s="6"/>
      <c r="D8" s="6"/>
      <c r="E8" s="6"/>
      <c r="F8" s="10"/>
      <c r="G8" s="10"/>
      <c r="H8" s="10"/>
      <c r="I8" s="10"/>
      <c r="J8" s="14">
        <f t="shared" si="0"/>
        <v>0</v>
      </c>
      <c r="K8" s="14">
        <f t="shared" si="1"/>
        <v>0</v>
      </c>
      <c r="L8" s="14">
        <f t="shared" si="2"/>
        <v>0</v>
      </c>
      <c r="M8" s="14">
        <f t="shared" si="3"/>
        <v>0</v>
      </c>
    </row>
    <row r="9" spans="1:13" s="87" customFormat="1" x14ac:dyDescent="0.25">
      <c r="A9" s="99" t="s">
        <v>118</v>
      </c>
      <c r="B9" s="101">
        <f>SUM(B5:B8)</f>
        <v>0</v>
      </c>
      <c r="C9" s="101">
        <f t="shared" ref="C9:E9" si="4">SUM(C5:C8)</f>
        <v>0</v>
      </c>
      <c r="D9" s="101">
        <f t="shared" si="4"/>
        <v>0</v>
      </c>
      <c r="E9" s="101">
        <f t="shared" si="4"/>
        <v>0</v>
      </c>
      <c r="F9" s="102">
        <f>SUM(F5:F8)</f>
        <v>0</v>
      </c>
      <c r="G9" s="102">
        <f t="shared" ref="G9:I9" si="5">SUM(G5:G8)</f>
        <v>0</v>
      </c>
      <c r="H9" s="102">
        <f t="shared" si="5"/>
        <v>0</v>
      </c>
      <c r="I9" s="102">
        <f t="shared" si="5"/>
        <v>0</v>
      </c>
      <c r="J9" s="103">
        <f>SUM(J5:J8)</f>
        <v>0</v>
      </c>
      <c r="K9" s="103">
        <f t="shared" ref="K9:M9" si="6">SUM(K5:K8)</f>
        <v>0</v>
      </c>
      <c r="L9" s="103">
        <f t="shared" si="6"/>
        <v>0</v>
      </c>
      <c r="M9" s="103">
        <f t="shared" si="6"/>
        <v>0</v>
      </c>
    </row>
    <row r="12" spans="1:13" ht="18" x14ac:dyDescent="0.25">
      <c r="A12" s="120" t="s">
        <v>115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04"/>
      <c r="L12" s="104"/>
      <c r="M12" s="104"/>
    </row>
    <row r="13" spans="1:13" x14ac:dyDescent="0.25">
      <c r="A13" s="119" t="s">
        <v>7</v>
      </c>
      <c r="B13" s="116" t="s">
        <v>111</v>
      </c>
      <c r="C13" s="116"/>
      <c r="D13" s="116"/>
      <c r="E13" s="117" t="s">
        <v>112</v>
      </c>
      <c r="F13" s="117"/>
      <c r="G13" s="117"/>
      <c r="H13" s="118" t="s">
        <v>113</v>
      </c>
      <c r="I13" s="118"/>
      <c r="J13" s="118"/>
      <c r="K13" s="91"/>
      <c r="L13" s="91"/>
      <c r="M13" s="105"/>
    </row>
    <row r="14" spans="1:13" x14ac:dyDescent="0.25">
      <c r="A14" s="119"/>
      <c r="B14" s="96" t="s">
        <v>3</v>
      </c>
      <c r="C14" s="96" t="s">
        <v>1</v>
      </c>
      <c r="D14" s="96" t="s">
        <v>2</v>
      </c>
      <c r="E14" s="97" t="s">
        <v>3</v>
      </c>
      <c r="F14" s="97" t="s">
        <v>1</v>
      </c>
      <c r="G14" s="97" t="s">
        <v>2</v>
      </c>
      <c r="H14" s="98" t="s">
        <v>3</v>
      </c>
      <c r="I14" s="98" t="s">
        <v>1</v>
      </c>
      <c r="J14" s="98" t="s">
        <v>2</v>
      </c>
      <c r="K14" s="91"/>
      <c r="L14" s="91"/>
      <c r="M14" s="91"/>
    </row>
    <row r="15" spans="1:13" x14ac:dyDescent="0.25">
      <c r="A15" s="100" t="s">
        <v>116</v>
      </c>
      <c r="B15" s="6"/>
      <c r="C15" s="6" t="s">
        <v>132</v>
      </c>
      <c r="D15" s="6" t="s">
        <v>132</v>
      </c>
      <c r="E15" s="10"/>
      <c r="F15" s="10" t="s">
        <v>132</v>
      </c>
      <c r="G15" s="10" t="s">
        <v>132</v>
      </c>
      <c r="H15" s="14">
        <f t="shared" ref="H15:J17" si="7">+B15-E15</f>
        <v>0</v>
      </c>
      <c r="I15" s="14" t="s">
        <v>132</v>
      </c>
      <c r="J15" s="14" t="s">
        <v>132</v>
      </c>
      <c r="K15" s="106"/>
      <c r="L15" s="106"/>
      <c r="M15" s="106"/>
    </row>
    <row r="16" spans="1:13" x14ac:dyDescent="0.25">
      <c r="A16" s="100" t="s">
        <v>117</v>
      </c>
      <c r="B16" s="6"/>
      <c r="C16" s="6"/>
      <c r="D16" s="6"/>
      <c r="E16" s="10"/>
      <c r="F16" s="10"/>
      <c r="G16" s="10"/>
      <c r="H16" s="14">
        <f t="shared" si="7"/>
        <v>0</v>
      </c>
      <c r="I16" s="14">
        <f t="shared" si="7"/>
        <v>0</v>
      </c>
      <c r="J16" s="14">
        <f t="shared" si="7"/>
        <v>0</v>
      </c>
      <c r="K16" s="106"/>
      <c r="L16" s="106"/>
      <c r="M16" s="106"/>
    </row>
    <row r="17" spans="1:13" x14ac:dyDescent="0.25">
      <c r="A17" s="109" t="s">
        <v>133</v>
      </c>
      <c r="B17" s="6"/>
      <c r="C17" s="6"/>
      <c r="D17" s="6"/>
      <c r="E17" s="10"/>
      <c r="F17" s="10"/>
      <c r="G17" s="10"/>
      <c r="H17" s="14">
        <f t="shared" si="7"/>
        <v>0</v>
      </c>
      <c r="I17" s="14">
        <f t="shared" si="7"/>
        <v>0</v>
      </c>
      <c r="J17" s="14">
        <f t="shared" si="7"/>
        <v>0</v>
      </c>
      <c r="K17" s="106"/>
      <c r="L17" s="106"/>
      <c r="M17" s="106"/>
    </row>
    <row r="18" spans="1:13" s="87" customFormat="1" x14ac:dyDescent="0.25">
      <c r="A18" s="99" t="s">
        <v>119</v>
      </c>
      <c r="B18" s="101">
        <f>SUM(B15:B17)</f>
        <v>0</v>
      </c>
      <c r="C18" s="101">
        <f t="shared" ref="C18:I18" si="8">SUM(C15:C17)</f>
        <v>0</v>
      </c>
      <c r="D18" s="101">
        <f t="shared" si="8"/>
        <v>0</v>
      </c>
      <c r="E18" s="102">
        <f t="shared" si="8"/>
        <v>0</v>
      </c>
      <c r="F18" s="102">
        <f t="shared" si="8"/>
        <v>0</v>
      </c>
      <c r="G18" s="102">
        <f t="shared" si="8"/>
        <v>0</v>
      </c>
      <c r="H18" s="103">
        <f t="shared" si="8"/>
        <v>0</v>
      </c>
      <c r="I18" s="103">
        <f t="shared" si="8"/>
        <v>0</v>
      </c>
      <c r="J18" s="103">
        <f>SUM(J15:J17)</f>
        <v>0</v>
      </c>
      <c r="K18" s="107"/>
      <c r="L18" s="107"/>
      <c r="M18" s="107"/>
    </row>
    <row r="19" spans="1:13" s="87" customFormat="1" x14ac:dyDescent="0.25">
      <c r="A19" s="108" t="s">
        <v>121</v>
      </c>
      <c r="B19" s="101"/>
      <c r="C19" s="101"/>
      <c r="D19" s="101"/>
      <c r="E19" s="102"/>
      <c r="F19" s="102"/>
      <c r="G19" s="102"/>
      <c r="H19" s="103"/>
      <c r="I19" s="103"/>
      <c r="J19" s="103"/>
      <c r="K19" s="107"/>
      <c r="L19" s="107"/>
      <c r="M19" s="107"/>
    </row>
    <row r="20" spans="1:13" s="87" customFormat="1" x14ac:dyDescent="0.25">
      <c r="A20" s="99" t="s">
        <v>122</v>
      </c>
      <c r="B20" s="101">
        <f>+B18-B19</f>
        <v>0</v>
      </c>
      <c r="C20" s="101">
        <f t="shared" ref="C20:J20" si="9">+C18-C19</f>
        <v>0</v>
      </c>
      <c r="D20" s="101">
        <f t="shared" si="9"/>
        <v>0</v>
      </c>
      <c r="E20" s="102">
        <f t="shared" si="9"/>
        <v>0</v>
      </c>
      <c r="F20" s="102">
        <f t="shared" si="9"/>
        <v>0</v>
      </c>
      <c r="G20" s="102">
        <f t="shared" si="9"/>
        <v>0</v>
      </c>
      <c r="H20" s="103">
        <f t="shared" si="9"/>
        <v>0</v>
      </c>
      <c r="I20" s="103">
        <f t="shared" si="9"/>
        <v>0</v>
      </c>
      <c r="J20" s="103">
        <f t="shared" si="9"/>
        <v>0</v>
      </c>
      <c r="K20" s="107"/>
      <c r="L20" s="107"/>
      <c r="M20" s="107"/>
    </row>
    <row r="23" spans="1:13" ht="18" x14ac:dyDescent="0.25">
      <c r="A23" s="120" t="s">
        <v>130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1"/>
      <c r="L23" s="121"/>
      <c r="M23" s="121"/>
    </row>
    <row r="24" spans="1:13" x14ac:dyDescent="0.25">
      <c r="A24" s="119" t="s">
        <v>7</v>
      </c>
      <c r="B24" s="116" t="s">
        <v>111</v>
      </c>
      <c r="C24" s="116"/>
      <c r="D24" s="116"/>
      <c r="E24" s="117" t="s">
        <v>112</v>
      </c>
      <c r="F24" s="117"/>
      <c r="G24" s="117"/>
      <c r="H24" s="118" t="s">
        <v>113</v>
      </c>
      <c r="I24" s="118"/>
      <c r="J24" s="118"/>
    </row>
    <row r="25" spans="1:13" x14ac:dyDescent="0.25">
      <c r="A25" s="119"/>
      <c r="B25" s="96" t="s">
        <v>3</v>
      </c>
      <c r="C25" s="96" t="s">
        <v>1</v>
      </c>
      <c r="D25" s="96" t="s">
        <v>2</v>
      </c>
      <c r="E25" s="97" t="s">
        <v>3</v>
      </c>
      <c r="F25" s="97" t="s">
        <v>1</v>
      </c>
      <c r="G25" s="97" t="s">
        <v>2</v>
      </c>
      <c r="H25" s="98" t="s">
        <v>3</v>
      </c>
      <c r="I25" s="98" t="s">
        <v>1</v>
      </c>
      <c r="J25" s="98" t="s">
        <v>2</v>
      </c>
    </row>
    <row r="26" spans="1:13" x14ac:dyDescent="0.25">
      <c r="A26" s="100" t="s">
        <v>123</v>
      </c>
      <c r="B26" s="6"/>
      <c r="C26" s="6"/>
      <c r="D26" s="6"/>
      <c r="E26" s="10"/>
      <c r="F26" s="10"/>
      <c r="G26" s="10"/>
      <c r="H26" s="14">
        <f>+B26-E26</f>
        <v>0</v>
      </c>
      <c r="I26" s="14">
        <f>+C26-F26</f>
        <v>0</v>
      </c>
      <c r="J26" s="14">
        <f>+D26-G26</f>
        <v>0</v>
      </c>
    </row>
    <row r="27" spans="1:13" x14ac:dyDescent="0.25">
      <c r="A27" s="100" t="s">
        <v>124</v>
      </c>
      <c r="B27" s="6"/>
      <c r="C27" s="6"/>
      <c r="D27" s="6"/>
      <c r="E27" s="10"/>
      <c r="F27" s="10"/>
      <c r="G27" s="10"/>
      <c r="H27" s="14"/>
      <c r="I27" s="14"/>
      <c r="J27" s="14"/>
    </row>
    <row r="28" spans="1:13" x14ac:dyDescent="0.25">
      <c r="A28" s="100" t="s">
        <v>125</v>
      </c>
      <c r="B28" s="6"/>
      <c r="C28" s="6"/>
      <c r="D28" s="6"/>
      <c r="E28" s="10"/>
      <c r="F28" s="10"/>
      <c r="G28" s="10"/>
      <c r="H28" s="14">
        <f t="shared" ref="H28:H31" si="10">+B28-E28</f>
        <v>0</v>
      </c>
      <c r="I28" s="14">
        <f t="shared" ref="I28:I31" si="11">+C28-F28</f>
        <v>0</v>
      </c>
      <c r="J28" s="14">
        <f t="shared" ref="J28:J31" si="12">+D28-G28</f>
        <v>0</v>
      </c>
    </row>
    <row r="29" spans="1:13" x14ac:dyDescent="0.25">
      <c r="A29" s="100" t="s">
        <v>126</v>
      </c>
      <c r="B29" s="6"/>
      <c r="C29" s="6"/>
      <c r="D29" s="6"/>
      <c r="E29" s="10"/>
      <c r="F29" s="10"/>
      <c r="G29" s="10"/>
      <c r="H29" s="14">
        <f t="shared" si="10"/>
        <v>0</v>
      </c>
      <c r="I29" s="14">
        <f t="shared" si="11"/>
        <v>0</v>
      </c>
      <c r="J29" s="14">
        <f t="shared" si="12"/>
        <v>0</v>
      </c>
    </row>
    <row r="30" spans="1:13" x14ac:dyDescent="0.25">
      <c r="A30" s="100" t="s">
        <v>127</v>
      </c>
      <c r="B30" s="6"/>
      <c r="C30" s="6"/>
      <c r="D30" s="6"/>
      <c r="E30" s="10"/>
      <c r="F30" s="10"/>
      <c r="G30" s="10"/>
      <c r="H30" s="14">
        <f t="shared" si="10"/>
        <v>0</v>
      </c>
      <c r="I30" s="14">
        <f t="shared" si="11"/>
        <v>0</v>
      </c>
      <c r="J30" s="14">
        <f t="shared" si="12"/>
        <v>0</v>
      </c>
    </row>
    <row r="31" spans="1:13" x14ac:dyDescent="0.25">
      <c r="A31" s="100" t="s">
        <v>128</v>
      </c>
      <c r="B31" s="6"/>
      <c r="C31" s="6"/>
      <c r="D31" s="6"/>
      <c r="E31" s="10"/>
      <c r="F31" s="10"/>
      <c r="G31" s="10"/>
      <c r="H31" s="14">
        <f t="shared" si="10"/>
        <v>0</v>
      </c>
      <c r="I31" s="14">
        <f t="shared" si="11"/>
        <v>0</v>
      </c>
      <c r="J31" s="14">
        <f t="shared" si="12"/>
        <v>0</v>
      </c>
    </row>
    <row r="32" spans="1:13" x14ac:dyDescent="0.25">
      <c r="A32" s="100" t="s">
        <v>129</v>
      </c>
      <c r="B32" s="6">
        <f>+B26-SUM(B28:B31)</f>
        <v>0</v>
      </c>
      <c r="C32" s="6">
        <f t="shared" ref="C32:D32" si="13">+C26-SUM(C28:C31)</f>
        <v>0</v>
      </c>
      <c r="D32" s="6">
        <f t="shared" si="13"/>
        <v>0</v>
      </c>
      <c r="E32" s="10">
        <f t="shared" ref="E32" si="14">+E26-SUM(E28:E31)</f>
        <v>0</v>
      </c>
      <c r="F32" s="10">
        <f t="shared" ref="F32" si="15">+F26-SUM(F28:F31)</f>
        <v>0</v>
      </c>
      <c r="G32" s="10">
        <f t="shared" ref="G32" si="16">+G26-SUM(G28:G31)</f>
        <v>0</v>
      </c>
      <c r="H32" s="14">
        <f t="shared" ref="H32" si="17">+H26-SUM(H28:H31)</f>
        <v>0</v>
      </c>
      <c r="I32" s="14">
        <f t="shared" ref="I32" si="18">+I26-SUM(I28:I31)</f>
        <v>0</v>
      </c>
      <c r="J32" s="14">
        <f t="shared" ref="J32" si="19">+J26-SUM(J28:J31)</f>
        <v>0</v>
      </c>
    </row>
  </sheetData>
  <mergeCells count="16">
    <mergeCell ref="A24:A25"/>
    <mergeCell ref="B24:D24"/>
    <mergeCell ref="E24:G24"/>
    <mergeCell ref="H24:J24"/>
    <mergeCell ref="A23:J23"/>
    <mergeCell ref="K23:M23"/>
    <mergeCell ref="A13:A14"/>
    <mergeCell ref="B13:D13"/>
    <mergeCell ref="A12:J12"/>
    <mergeCell ref="E13:G13"/>
    <mergeCell ref="H13:J13"/>
    <mergeCell ref="B3:E3"/>
    <mergeCell ref="F3:I3"/>
    <mergeCell ref="J3:M3"/>
    <mergeCell ref="A3:A4"/>
    <mergeCell ref="A2:M2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"/>
  <sheetViews>
    <sheetView topLeftCell="G1" workbookViewId="0">
      <selection activeCell="I13" sqref="I13"/>
    </sheetView>
  </sheetViews>
  <sheetFormatPr defaultRowHeight="15" x14ac:dyDescent="0.25"/>
  <cols>
    <col min="1" max="1" width="10.7109375" style="86" customWidth="1"/>
    <col min="2" max="2" width="15.28515625" style="86" customWidth="1"/>
    <col min="3" max="3" width="12.7109375" style="86" customWidth="1"/>
    <col min="4" max="4" width="13.7109375" style="86" customWidth="1"/>
    <col min="5" max="5" width="16.5703125" style="86" bestFit="1" customWidth="1"/>
    <col min="6" max="6" width="14.7109375" style="86" customWidth="1"/>
    <col min="7" max="7" width="24.42578125" style="86" bestFit="1" customWidth="1"/>
    <col min="8" max="8" width="32" style="86" bestFit="1" customWidth="1"/>
    <col min="9" max="9" width="16" style="86" customWidth="1"/>
    <col min="10" max="10" width="8" style="86" bestFit="1" customWidth="1"/>
    <col min="11" max="11" width="7.7109375" style="86" bestFit="1" customWidth="1"/>
    <col min="12" max="12" width="4.28515625" style="86" bestFit="1" customWidth="1"/>
    <col min="13" max="13" width="7" style="86" bestFit="1" customWidth="1"/>
    <col min="14" max="14" width="10.7109375" style="86" bestFit="1" customWidth="1"/>
    <col min="15" max="15" width="36.28515625" style="86" bestFit="1" customWidth="1"/>
    <col min="16" max="16" width="8" style="86" bestFit="1" customWidth="1"/>
    <col min="17" max="17" width="7.7109375" style="86" bestFit="1" customWidth="1"/>
    <col min="18" max="18" width="4.28515625" style="86" bestFit="1" customWidth="1"/>
    <col min="19" max="19" width="7" style="86" bestFit="1" customWidth="1"/>
    <col min="20" max="20" width="9.140625" style="86"/>
    <col min="21" max="21" width="34.42578125" style="86" bestFit="1" customWidth="1"/>
    <col min="22" max="22" width="8" style="86" bestFit="1" customWidth="1"/>
    <col min="23" max="23" width="7.7109375" style="86" bestFit="1" customWidth="1"/>
    <col min="24" max="24" width="4.28515625" style="86" bestFit="1" customWidth="1"/>
    <col min="25" max="25" width="7" style="86" bestFit="1" customWidth="1"/>
    <col min="26" max="26" width="9.140625" style="86"/>
    <col min="27" max="27" width="30.42578125" style="86" bestFit="1" customWidth="1"/>
    <col min="28" max="28" width="8" style="86" bestFit="1" customWidth="1"/>
    <col min="29" max="29" width="7.7109375" style="86" bestFit="1" customWidth="1"/>
    <col min="30" max="30" width="4.28515625" style="86" bestFit="1" customWidth="1"/>
    <col min="31" max="31" width="7" style="86" bestFit="1" customWidth="1"/>
    <col min="32" max="32" width="5.42578125" style="86" bestFit="1" customWidth="1"/>
    <col min="33" max="33" width="21.42578125" style="86" bestFit="1" customWidth="1"/>
    <col min="34" max="34" width="8" style="86" bestFit="1" customWidth="1"/>
    <col min="35" max="35" width="7.7109375" style="86" bestFit="1" customWidth="1"/>
    <col min="36" max="36" width="4.28515625" style="86" bestFit="1" customWidth="1"/>
    <col min="37" max="38" width="7" style="86" bestFit="1" customWidth="1"/>
    <col min="39" max="39" width="18.42578125" style="86" bestFit="1" customWidth="1"/>
    <col min="40" max="40" width="8" style="86" bestFit="1" customWidth="1"/>
    <col min="41" max="41" width="7.7109375" style="86" bestFit="1" customWidth="1"/>
    <col min="42" max="42" width="4.28515625" style="86" bestFit="1" customWidth="1"/>
    <col min="43" max="43" width="7" style="86" bestFit="1" customWidth="1"/>
    <col min="44" max="44" width="6" style="86" bestFit="1" customWidth="1"/>
    <col min="45" max="45" width="16.42578125" style="86" bestFit="1" customWidth="1"/>
    <col min="46" max="46" width="8" style="86" bestFit="1" customWidth="1"/>
    <col min="47" max="47" width="7.7109375" style="86" bestFit="1" customWidth="1"/>
    <col min="48" max="48" width="4.28515625" style="86" bestFit="1" customWidth="1"/>
    <col min="49" max="49" width="7" style="86" bestFit="1" customWidth="1"/>
    <col min="50" max="50" width="6" style="86" bestFit="1" customWidth="1"/>
    <col min="51" max="51" width="12.42578125" style="86" bestFit="1" customWidth="1"/>
    <col min="52" max="52" width="8" style="86" bestFit="1" customWidth="1"/>
    <col min="53" max="53" width="7.7109375" style="86" bestFit="1" customWidth="1"/>
    <col min="54" max="54" width="4.28515625" style="86" bestFit="1" customWidth="1"/>
    <col min="55" max="55" width="7" style="86" bestFit="1" customWidth="1"/>
    <col min="56" max="56" width="5.42578125" style="86" bestFit="1" customWidth="1"/>
    <col min="57" max="16384" width="9.140625" style="86"/>
  </cols>
  <sheetData>
    <row r="1" spans="1:56" x14ac:dyDescent="0.25">
      <c r="A1" s="86" t="s">
        <v>34</v>
      </c>
    </row>
    <row r="3" spans="1:56" x14ac:dyDescent="0.25">
      <c r="G3" s="86" t="s">
        <v>35</v>
      </c>
      <c r="H3" s="86" t="s">
        <v>36</v>
      </c>
    </row>
    <row r="4" spans="1:56" x14ac:dyDescent="0.25">
      <c r="G4" s="86" t="s">
        <v>37</v>
      </c>
      <c r="H4" s="86" t="s">
        <v>38</v>
      </c>
    </row>
    <row r="5" spans="1:56" x14ac:dyDescent="0.25">
      <c r="G5" s="86" t="s">
        <v>39</v>
      </c>
      <c r="H5" s="92">
        <v>42743</v>
      </c>
    </row>
    <row r="6" spans="1:56" x14ac:dyDescent="0.25">
      <c r="G6" s="86" t="s">
        <v>40</v>
      </c>
      <c r="H6" s="86" t="s">
        <v>41</v>
      </c>
    </row>
    <row r="7" spans="1:56" x14ac:dyDescent="0.25">
      <c r="A7" s="86" t="s">
        <v>42</v>
      </c>
      <c r="B7" s="86" t="s">
        <v>43</v>
      </c>
      <c r="C7" s="86" t="s">
        <v>44</v>
      </c>
      <c r="D7" s="86" t="s">
        <v>45</v>
      </c>
      <c r="E7" s="86" t="s">
        <v>46</v>
      </c>
      <c r="F7" s="86" t="s">
        <v>47</v>
      </c>
      <c r="G7" s="86" t="s">
        <v>48</v>
      </c>
      <c r="H7" s="86" t="s">
        <v>49</v>
      </c>
      <c r="I7" s="86" t="s">
        <v>50</v>
      </c>
      <c r="O7" s="86" t="s">
        <v>51</v>
      </c>
      <c r="U7" s="86" t="s">
        <v>52</v>
      </c>
      <c r="AA7" s="86" t="s">
        <v>53</v>
      </c>
      <c r="AG7" s="86" t="s">
        <v>54</v>
      </c>
      <c r="AM7" s="86" t="s">
        <v>55</v>
      </c>
      <c r="AS7" s="86" t="s">
        <v>56</v>
      </c>
      <c r="AY7" s="86" t="s">
        <v>57</v>
      </c>
    </row>
    <row r="8" spans="1:56" x14ac:dyDescent="0.25">
      <c r="I8" s="86" t="s">
        <v>58</v>
      </c>
      <c r="J8" s="86" t="s">
        <v>59</v>
      </c>
      <c r="K8" s="86" t="s">
        <v>60</v>
      </c>
      <c r="L8" s="86" t="s">
        <v>61</v>
      </c>
      <c r="M8" s="86" t="s">
        <v>62</v>
      </c>
      <c r="N8" s="86" t="s">
        <v>63</v>
      </c>
      <c r="O8" s="86" t="s">
        <v>58</v>
      </c>
      <c r="P8" s="86" t="s">
        <v>59</v>
      </c>
      <c r="Q8" s="86" t="s">
        <v>60</v>
      </c>
      <c r="R8" s="86" t="s">
        <v>61</v>
      </c>
      <c r="S8" s="86" t="s">
        <v>62</v>
      </c>
      <c r="T8" s="86" t="s">
        <v>63</v>
      </c>
      <c r="U8" s="86" t="s">
        <v>58</v>
      </c>
      <c r="V8" s="86" t="s">
        <v>59</v>
      </c>
      <c r="W8" s="86" t="s">
        <v>60</v>
      </c>
      <c r="X8" s="86" t="s">
        <v>61</v>
      </c>
      <c r="Y8" s="86" t="s">
        <v>62</v>
      </c>
      <c r="Z8" s="86" t="s">
        <v>63</v>
      </c>
      <c r="AA8" s="86" t="s">
        <v>58</v>
      </c>
      <c r="AB8" s="86" t="s">
        <v>59</v>
      </c>
      <c r="AC8" s="86" t="s">
        <v>60</v>
      </c>
      <c r="AD8" s="86" t="s">
        <v>61</v>
      </c>
      <c r="AE8" s="86" t="s">
        <v>62</v>
      </c>
      <c r="AF8" s="86" t="s">
        <v>63</v>
      </c>
      <c r="AG8" s="86" t="s">
        <v>58</v>
      </c>
      <c r="AH8" s="86" t="s">
        <v>59</v>
      </c>
      <c r="AI8" s="86" t="s">
        <v>60</v>
      </c>
      <c r="AJ8" s="86" t="s">
        <v>61</v>
      </c>
      <c r="AK8" s="86" t="s">
        <v>62</v>
      </c>
      <c r="AL8" s="86" t="s">
        <v>63</v>
      </c>
      <c r="AM8" s="86" t="s">
        <v>58</v>
      </c>
      <c r="AN8" s="86" t="s">
        <v>59</v>
      </c>
      <c r="AO8" s="86" t="s">
        <v>60</v>
      </c>
      <c r="AP8" s="86" t="s">
        <v>61</v>
      </c>
      <c r="AQ8" s="86" t="s">
        <v>62</v>
      </c>
      <c r="AR8" s="86" t="s">
        <v>63</v>
      </c>
      <c r="AS8" s="86" t="s">
        <v>58</v>
      </c>
      <c r="AT8" s="86" t="s">
        <v>59</v>
      </c>
      <c r="AU8" s="86" t="s">
        <v>60</v>
      </c>
      <c r="AV8" s="86" t="s">
        <v>61</v>
      </c>
      <c r="AW8" s="86" t="s">
        <v>62</v>
      </c>
      <c r="AX8" s="86" t="s">
        <v>63</v>
      </c>
      <c r="AY8" s="86" t="s">
        <v>58</v>
      </c>
      <c r="AZ8" s="86" t="s">
        <v>59</v>
      </c>
      <c r="BA8" s="86" t="s">
        <v>60</v>
      </c>
      <c r="BB8" s="86" t="s">
        <v>61</v>
      </c>
      <c r="BC8" s="86" t="s">
        <v>62</v>
      </c>
      <c r="BD8" s="86" t="s">
        <v>63</v>
      </c>
    </row>
    <row r="9" spans="1:56" x14ac:dyDescent="0.25">
      <c r="A9" s="86">
        <v>1</v>
      </c>
      <c r="B9" s="86" t="s">
        <v>64</v>
      </c>
      <c r="C9" s="86" t="s">
        <v>64</v>
      </c>
      <c r="D9" s="86" t="s">
        <v>64</v>
      </c>
      <c r="E9" s="86" t="s">
        <v>64</v>
      </c>
      <c r="F9" s="86" t="s">
        <v>64</v>
      </c>
      <c r="G9" s="86" t="s">
        <v>65</v>
      </c>
      <c r="H9" s="86" t="s">
        <v>64</v>
      </c>
      <c r="I9" s="86" t="s">
        <v>64</v>
      </c>
      <c r="J9" s="86" t="s">
        <v>64</v>
      </c>
      <c r="K9" s="86" t="s">
        <v>64</v>
      </c>
      <c r="L9" s="86" t="s">
        <v>64</v>
      </c>
      <c r="M9" s="86" t="s">
        <v>64</v>
      </c>
      <c r="N9" s="86" t="s">
        <v>64</v>
      </c>
      <c r="O9" s="86" t="s">
        <v>64</v>
      </c>
      <c r="P9" s="86" t="s">
        <v>64</v>
      </c>
      <c r="Q9" s="86" t="s">
        <v>64</v>
      </c>
      <c r="R9" s="86" t="s">
        <v>64</v>
      </c>
      <c r="S9" s="86" t="s">
        <v>64</v>
      </c>
      <c r="T9" s="86" t="s">
        <v>64</v>
      </c>
      <c r="U9" s="86" t="s">
        <v>64</v>
      </c>
      <c r="V9" s="86" t="s">
        <v>64</v>
      </c>
      <c r="W9" s="86" t="s">
        <v>64</v>
      </c>
      <c r="X9" s="86" t="s">
        <v>64</v>
      </c>
      <c r="Y9" s="86" t="s">
        <v>64</v>
      </c>
      <c r="Z9" s="86" t="s">
        <v>64</v>
      </c>
      <c r="AA9" s="86" t="s">
        <v>64</v>
      </c>
      <c r="AB9" s="86" t="s">
        <v>64</v>
      </c>
      <c r="AC9" s="86" t="s">
        <v>64</v>
      </c>
      <c r="AD9" s="86" t="s">
        <v>64</v>
      </c>
      <c r="AE9" s="86" t="s">
        <v>64</v>
      </c>
      <c r="AF9" s="86" t="s">
        <v>64</v>
      </c>
      <c r="AG9" s="86">
        <v>0</v>
      </c>
      <c r="AH9" s="86">
        <v>0</v>
      </c>
      <c r="AI9" s="86">
        <v>0</v>
      </c>
      <c r="AJ9" s="86">
        <v>0</v>
      </c>
      <c r="AK9" s="86">
        <v>0</v>
      </c>
      <c r="AL9" s="86">
        <v>0</v>
      </c>
      <c r="AM9" s="86">
        <v>0</v>
      </c>
      <c r="AN9" s="86">
        <v>0</v>
      </c>
      <c r="AO9" s="86">
        <v>0</v>
      </c>
      <c r="AP9" s="86">
        <v>0</v>
      </c>
      <c r="AQ9" s="86">
        <v>0</v>
      </c>
      <c r="AR9" s="86">
        <v>0</v>
      </c>
      <c r="AS9" s="86">
        <v>0</v>
      </c>
      <c r="AT9" s="86">
        <v>0</v>
      </c>
      <c r="AU9" s="86">
        <v>0</v>
      </c>
      <c r="AV9" s="86">
        <v>0</v>
      </c>
      <c r="AW9" s="86">
        <v>0</v>
      </c>
      <c r="AX9" s="86">
        <v>0</v>
      </c>
      <c r="AY9" s="86">
        <v>0</v>
      </c>
      <c r="AZ9" s="86">
        <v>0</v>
      </c>
      <c r="BA9" s="86">
        <v>0</v>
      </c>
      <c r="BB9" s="86">
        <v>0</v>
      </c>
      <c r="BC9" s="86">
        <v>0</v>
      </c>
      <c r="BD9" s="86">
        <v>0</v>
      </c>
    </row>
    <row r="10" spans="1:56" x14ac:dyDescent="0.25">
      <c r="A10" s="86">
        <v>2</v>
      </c>
      <c r="B10" s="86" t="s">
        <v>66</v>
      </c>
      <c r="C10" s="93">
        <v>0.75031250000000005</v>
      </c>
      <c r="D10" s="86" t="s">
        <v>66</v>
      </c>
      <c r="E10" s="86">
        <v>359831809</v>
      </c>
      <c r="F10" s="86" t="s">
        <v>64</v>
      </c>
      <c r="G10" s="86" t="s">
        <v>67</v>
      </c>
      <c r="H10" s="86" t="s">
        <v>68</v>
      </c>
      <c r="I10" s="86" t="s">
        <v>69</v>
      </c>
      <c r="J10" s="86">
        <v>0</v>
      </c>
      <c r="K10" s="86">
        <v>0</v>
      </c>
      <c r="L10" s="86">
        <v>0</v>
      </c>
      <c r="M10" s="86">
        <v>0</v>
      </c>
      <c r="N10" s="86" t="s">
        <v>69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  <c r="X10" s="86">
        <v>0</v>
      </c>
      <c r="Y10" s="86">
        <v>0</v>
      </c>
      <c r="Z10" s="86">
        <v>0</v>
      </c>
      <c r="AA10" s="86">
        <v>0</v>
      </c>
      <c r="AB10" s="86">
        <v>0</v>
      </c>
      <c r="AC10" s="86">
        <v>0</v>
      </c>
      <c r="AD10" s="86">
        <v>0</v>
      </c>
      <c r="AE10" s="86">
        <v>0</v>
      </c>
      <c r="AF10" s="86">
        <v>0</v>
      </c>
      <c r="AG10" s="86">
        <v>168511</v>
      </c>
      <c r="AH10" s="86">
        <v>0</v>
      </c>
      <c r="AI10" s="86">
        <v>0</v>
      </c>
      <c r="AJ10" s="86">
        <v>0</v>
      </c>
      <c r="AK10" s="86">
        <v>0</v>
      </c>
      <c r="AL10" s="86">
        <v>168511</v>
      </c>
      <c r="AM10" s="86">
        <v>0</v>
      </c>
      <c r="AN10" s="86">
        <v>0</v>
      </c>
      <c r="AO10" s="86">
        <v>0</v>
      </c>
      <c r="AP10" s="86">
        <v>0</v>
      </c>
      <c r="AQ10" s="86">
        <v>0</v>
      </c>
      <c r="AR10" s="86">
        <v>0</v>
      </c>
      <c r="AS10" s="86">
        <v>0</v>
      </c>
      <c r="AT10" s="86">
        <v>0</v>
      </c>
      <c r="AU10" s="86">
        <v>0</v>
      </c>
      <c r="AV10" s="86">
        <v>0</v>
      </c>
      <c r="AW10" s="86">
        <v>0</v>
      </c>
      <c r="AX10" s="86">
        <v>0</v>
      </c>
      <c r="AY10" s="86">
        <v>0</v>
      </c>
      <c r="AZ10" s="86">
        <v>0</v>
      </c>
      <c r="BA10" s="86">
        <v>0</v>
      </c>
      <c r="BB10" s="86">
        <v>0</v>
      </c>
      <c r="BC10" s="86">
        <v>0</v>
      </c>
      <c r="BD10" s="86">
        <v>0</v>
      </c>
    </row>
    <row r="11" spans="1:56" x14ac:dyDescent="0.25">
      <c r="A11" s="86">
        <v>3</v>
      </c>
      <c r="B11" s="86" t="s">
        <v>70</v>
      </c>
      <c r="C11" s="93">
        <v>0.48722222222222222</v>
      </c>
      <c r="D11" s="86" t="s">
        <v>70</v>
      </c>
      <c r="E11" s="86">
        <v>363075688</v>
      </c>
      <c r="F11" s="86" t="s">
        <v>64</v>
      </c>
      <c r="G11" s="86" t="s">
        <v>67</v>
      </c>
      <c r="H11" s="86" t="s">
        <v>68</v>
      </c>
      <c r="I11" s="94">
        <v>3866</v>
      </c>
      <c r="J11" s="86">
        <v>0</v>
      </c>
      <c r="K11" s="86">
        <v>0</v>
      </c>
      <c r="L11" s="86">
        <v>0</v>
      </c>
      <c r="M11" s="86">
        <v>0</v>
      </c>
      <c r="N11" s="94">
        <v>3866</v>
      </c>
      <c r="O11" s="94">
        <v>27222</v>
      </c>
      <c r="P11" s="86">
        <v>0</v>
      </c>
      <c r="Q11" s="86">
        <v>0</v>
      </c>
      <c r="R11" s="86">
        <v>0</v>
      </c>
      <c r="S11" s="86">
        <v>0</v>
      </c>
      <c r="T11" s="94">
        <v>27222</v>
      </c>
      <c r="U11" s="94">
        <v>27222</v>
      </c>
      <c r="V11" s="86">
        <v>0</v>
      </c>
      <c r="W11" s="86">
        <v>0</v>
      </c>
      <c r="X11" s="86">
        <v>0</v>
      </c>
      <c r="Y11" s="86">
        <v>0</v>
      </c>
      <c r="Z11" s="94">
        <v>27222</v>
      </c>
      <c r="AA11" s="86">
        <v>0</v>
      </c>
      <c r="AB11" s="86">
        <v>0</v>
      </c>
      <c r="AC11" s="86">
        <v>0</v>
      </c>
      <c r="AD11" s="86">
        <v>0</v>
      </c>
      <c r="AE11" s="86">
        <v>0</v>
      </c>
      <c r="AF11" s="86">
        <v>0</v>
      </c>
      <c r="AG11" s="86">
        <v>172377</v>
      </c>
      <c r="AH11" s="86">
        <v>0</v>
      </c>
      <c r="AI11" s="86">
        <v>0</v>
      </c>
      <c r="AJ11" s="86">
        <v>0</v>
      </c>
      <c r="AK11" s="86">
        <v>0</v>
      </c>
      <c r="AL11" s="86">
        <v>172377</v>
      </c>
      <c r="AM11" s="86">
        <v>27222</v>
      </c>
      <c r="AN11" s="86">
        <v>0</v>
      </c>
      <c r="AO11" s="86">
        <v>0</v>
      </c>
      <c r="AP11" s="86">
        <v>0</v>
      </c>
      <c r="AQ11" s="86">
        <v>0</v>
      </c>
      <c r="AR11" s="86">
        <v>27222</v>
      </c>
      <c r="AS11" s="86">
        <v>27222</v>
      </c>
      <c r="AT11" s="86">
        <v>0</v>
      </c>
      <c r="AU11" s="86">
        <v>0</v>
      </c>
      <c r="AV11" s="86">
        <v>0</v>
      </c>
      <c r="AW11" s="86">
        <v>0</v>
      </c>
      <c r="AX11" s="86">
        <v>27222</v>
      </c>
      <c r="AY11" s="86">
        <v>0</v>
      </c>
      <c r="AZ11" s="86">
        <v>0</v>
      </c>
      <c r="BA11" s="86">
        <v>0</v>
      </c>
      <c r="BB11" s="86">
        <v>0</v>
      </c>
      <c r="BC11" s="86">
        <v>0</v>
      </c>
      <c r="BD11" s="86">
        <v>0</v>
      </c>
    </row>
    <row r="12" spans="1:56" x14ac:dyDescent="0.25">
      <c r="A12" s="86">
        <v>4</v>
      </c>
      <c r="B12" s="86" t="s">
        <v>71</v>
      </c>
      <c r="C12" s="86" t="s">
        <v>64</v>
      </c>
      <c r="D12" s="86" t="s">
        <v>64</v>
      </c>
      <c r="E12" s="86" t="s">
        <v>72</v>
      </c>
      <c r="F12" s="95">
        <v>43329</v>
      </c>
      <c r="G12" s="86" t="s">
        <v>73</v>
      </c>
      <c r="H12" s="86" t="s">
        <v>74</v>
      </c>
      <c r="I12" s="94">
        <v>54754</v>
      </c>
      <c r="J12" s="86">
        <v>0</v>
      </c>
      <c r="K12" s="86">
        <v>0</v>
      </c>
      <c r="L12" s="86">
        <v>0</v>
      </c>
      <c r="M12" s="86">
        <v>0</v>
      </c>
      <c r="N12" s="94">
        <v>54754</v>
      </c>
      <c r="O12" s="94">
        <v>6255</v>
      </c>
      <c r="P12" s="86">
        <v>0</v>
      </c>
      <c r="Q12" s="86">
        <v>0</v>
      </c>
      <c r="R12" s="86">
        <v>0</v>
      </c>
      <c r="S12" s="86">
        <v>0</v>
      </c>
      <c r="T12" s="94">
        <v>6255</v>
      </c>
      <c r="U12" s="94">
        <v>6255</v>
      </c>
      <c r="V12" s="86">
        <v>0</v>
      </c>
      <c r="W12" s="86">
        <v>0</v>
      </c>
      <c r="X12" s="86">
        <v>0</v>
      </c>
      <c r="Y12" s="86">
        <v>0</v>
      </c>
      <c r="Z12" s="94">
        <v>6255</v>
      </c>
      <c r="AA12" s="86">
        <v>0</v>
      </c>
      <c r="AB12" s="86">
        <v>0</v>
      </c>
      <c r="AC12" s="86">
        <v>0</v>
      </c>
      <c r="AD12" s="86">
        <v>0</v>
      </c>
      <c r="AE12" s="86">
        <v>0</v>
      </c>
      <c r="AF12" s="86">
        <v>0</v>
      </c>
      <c r="AG12" s="86">
        <v>117623</v>
      </c>
      <c r="AH12" s="86">
        <v>0</v>
      </c>
      <c r="AI12" s="86">
        <v>0</v>
      </c>
      <c r="AJ12" s="86">
        <v>0</v>
      </c>
      <c r="AK12" s="86">
        <v>0</v>
      </c>
      <c r="AL12" s="86">
        <v>117623</v>
      </c>
      <c r="AM12" s="86">
        <v>20967</v>
      </c>
      <c r="AN12" s="86">
        <v>0</v>
      </c>
      <c r="AO12" s="86">
        <v>0</v>
      </c>
      <c r="AP12" s="86">
        <v>0</v>
      </c>
      <c r="AQ12" s="86">
        <v>0</v>
      </c>
      <c r="AR12" s="86">
        <v>20967</v>
      </c>
      <c r="AS12" s="86">
        <v>20967</v>
      </c>
      <c r="AT12" s="86">
        <v>0</v>
      </c>
      <c r="AU12" s="86">
        <v>0</v>
      </c>
      <c r="AV12" s="86">
        <v>0</v>
      </c>
      <c r="AW12" s="86">
        <v>0</v>
      </c>
      <c r="AX12" s="86">
        <v>20967</v>
      </c>
      <c r="AY12" s="86">
        <v>0</v>
      </c>
      <c r="AZ12" s="86">
        <v>0</v>
      </c>
      <c r="BA12" s="86">
        <v>0</v>
      </c>
      <c r="BB12" s="86">
        <v>0</v>
      </c>
      <c r="BC12" s="86">
        <v>0</v>
      </c>
      <c r="BD12" s="86">
        <v>0</v>
      </c>
    </row>
    <row r="13" spans="1:56" x14ac:dyDescent="0.25">
      <c r="A13" s="86">
        <v>5</v>
      </c>
      <c r="B13" s="86" t="s">
        <v>71</v>
      </c>
      <c r="C13" s="93">
        <v>0.74339120370370371</v>
      </c>
      <c r="D13" s="86" t="s">
        <v>71</v>
      </c>
      <c r="E13" s="86">
        <v>375606681</v>
      </c>
      <c r="F13" s="86" t="s">
        <v>64</v>
      </c>
      <c r="G13" s="86" t="s">
        <v>67</v>
      </c>
      <c r="H13" s="86" t="s">
        <v>68</v>
      </c>
      <c r="I13" s="86" t="s">
        <v>75</v>
      </c>
      <c r="J13" s="86">
        <v>0</v>
      </c>
      <c r="K13" s="86">
        <v>0</v>
      </c>
      <c r="L13" s="86">
        <v>0</v>
      </c>
      <c r="M13" s="86">
        <v>0</v>
      </c>
      <c r="N13" s="86" t="s">
        <v>75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  <c r="X13" s="86">
        <v>0</v>
      </c>
      <c r="Y13" s="86">
        <v>0</v>
      </c>
      <c r="Z13" s="86">
        <v>0</v>
      </c>
      <c r="AA13" s="86">
        <v>0</v>
      </c>
      <c r="AB13" s="86">
        <v>0</v>
      </c>
      <c r="AC13" s="86">
        <v>0</v>
      </c>
      <c r="AD13" s="86">
        <v>0</v>
      </c>
      <c r="AE13" s="86">
        <v>0</v>
      </c>
      <c r="AF13" s="86">
        <v>0</v>
      </c>
      <c r="AG13" s="86">
        <v>312063</v>
      </c>
      <c r="AH13" s="86">
        <v>0</v>
      </c>
      <c r="AI13" s="86">
        <v>0</v>
      </c>
      <c r="AJ13" s="86">
        <v>0</v>
      </c>
      <c r="AK13" s="86">
        <v>0</v>
      </c>
      <c r="AL13" s="86">
        <v>312063</v>
      </c>
      <c r="AM13" s="86">
        <v>20967</v>
      </c>
      <c r="AN13" s="86">
        <v>0</v>
      </c>
      <c r="AO13" s="86">
        <v>0</v>
      </c>
      <c r="AP13" s="86">
        <v>0</v>
      </c>
      <c r="AQ13" s="86">
        <v>0</v>
      </c>
      <c r="AR13" s="86">
        <v>20967</v>
      </c>
      <c r="AS13" s="86">
        <v>20967</v>
      </c>
      <c r="AT13" s="86">
        <v>0</v>
      </c>
      <c r="AU13" s="86">
        <v>0</v>
      </c>
      <c r="AV13" s="86">
        <v>0</v>
      </c>
      <c r="AW13" s="86">
        <v>0</v>
      </c>
      <c r="AX13" s="86">
        <v>20967</v>
      </c>
      <c r="AY13" s="86">
        <v>0</v>
      </c>
      <c r="AZ13" s="86">
        <v>0</v>
      </c>
      <c r="BA13" s="86">
        <v>0</v>
      </c>
      <c r="BB13" s="86">
        <v>0</v>
      </c>
      <c r="BC13" s="86">
        <v>0</v>
      </c>
      <c r="BD13" s="86">
        <v>0</v>
      </c>
    </row>
    <row r="14" spans="1:56" x14ac:dyDescent="0.25">
      <c r="A14" s="86">
        <v>6</v>
      </c>
      <c r="B14" s="86" t="s">
        <v>76</v>
      </c>
      <c r="C14" s="93">
        <v>0.77886574074074078</v>
      </c>
      <c r="D14" s="86" t="s">
        <v>77</v>
      </c>
      <c r="E14" s="86">
        <v>394889346</v>
      </c>
      <c r="F14" s="86" t="s">
        <v>64</v>
      </c>
      <c r="G14" s="86" t="s">
        <v>67</v>
      </c>
      <c r="H14" s="86" t="s">
        <v>68</v>
      </c>
      <c r="I14" s="86" t="s">
        <v>78</v>
      </c>
      <c r="J14" s="86">
        <v>0</v>
      </c>
      <c r="K14" s="86">
        <v>0</v>
      </c>
      <c r="L14" s="86">
        <v>0</v>
      </c>
      <c r="M14" s="86">
        <v>0</v>
      </c>
      <c r="N14" s="86" t="s">
        <v>78</v>
      </c>
      <c r="O14" s="94">
        <v>20651</v>
      </c>
      <c r="P14" s="86">
        <v>0</v>
      </c>
      <c r="Q14" s="86">
        <v>0</v>
      </c>
      <c r="R14" s="86">
        <v>0</v>
      </c>
      <c r="S14" s="86">
        <v>0</v>
      </c>
      <c r="T14" s="94">
        <v>20651</v>
      </c>
      <c r="U14" s="86">
        <v>0</v>
      </c>
      <c r="V14" s="86">
        <v>0</v>
      </c>
      <c r="W14" s="86">
        <v>0</v>
      </c>
      <c r="X14" s="86">
        <v>0</v>
      </c>
      <c r="Y14" s="86">
        <v>0</v>
      </c>
      <c r="Z14" s="86">
        <v>0</v>
      </c>
      <c r="AA14" s="86">
        <v>0</v>
      </c>
      <c r="AB14" s="86">
        <v>0</v>
      </c>
      <c r="AC14" s="86">
        <v>0</v>
      </c>
      <c r="AD14" s="86">
        <v>0</v>
      </c>
      <c r="AE14" s="86">
        <v>0</v>
      </c>
      <c r="AF14" s="86">
        <v>0</v>
      </c>
      <c r="AG14" s="86">
        <v>833078</v>
      </c>
      <c r="AH14" s="86">
        <v>0</v>
      </c>
      <c r="AI14" s="86">
        <v>0</v>
      </c>
      <c r="AJ14" s="86">
        <v>0</v>
      </c>
      <c r="AK14" s="86">
        <v>0</v>
      </c>
      <c r="AL14" s="86">
        <v>833078</v>
      </c>
      <c r="AM14" s="86">
        <v>41618</v>
      </c>
      <c r="AN14" s="86">
        <v>0</v>
      </c>
      <c r="AO14" s="86">
        <v>0</v>
      </c>
      <c r="AP14" s="86">
        <v>0</v>
      </c>
      <c r="AQ14" s="86">
        <v>0</v>
      </c>
      <c r="AR14" s="86">
        <v>41618</v>
      </c>
      <c r="AS14" s="86">
        <v>20967</v>
      </c>
      <c r="AT14" s="86">
        <v>0</v>
      </c>
      <c r="AU14" s="86">
        <v>0</v>
      </c>
      <c r="AV14" s="86">
        <v>0</v>
      </c>
      <c r="AW14" s="86">
        <v>0</v>
      </c>
      <c r="AX14" s="86">
        <v>20967</v>
      </c>
      <c r="AY14" s="86">
        <v>0</v>
      </c>
      <c r="AZ14" s="86">
        <v>0</v>
      </c>
      <c r="BA14" s="86">
        <v>0</v>
      </c>
      <c r="BB14" s="86">
        <v>0</v>
      </c>
      <c r="BC14" s="86">
        <v>0</v>
      </c>
      <c r="BD14" s="86">
        <v>0</v>
      </c>
    </row>
    <row r="15" spans="1:56" x14ac:dyDescent="0.25">
      <c r="A15" s="86">
        <v>7</v>
      </c>
      <c r="B15" s="86" t="s">
        <v>77</v>
      </c>
      <c r="C15" s="86" t="s">
        <v>64</v>
      </c>
      <c r="D15" s="86" t="s">
        <v>64</v>
      </c>
      <c r="E15" s="86" t="s">
        <v>79</v>
      </c>
      <c r="F15" s="95">
        <v>43360</v>
      </c>
      <c r="G15" s="86" t="s">
        <v>80</v>
      </c>
      <c r="H15" s="86" t="s">
        <v>74</v>
      </c>
      <c r="I15" s="86" t="s">
        <v>81</v>
      </c>
      <c r="J15" s="86">
        <v>0</v>
      </c>
      <c r="K15" s="86">
        <v>0</v>
      </c>
      <c r="L15" s="86">
        <v>0</v>
      </c>
      <c r="M15" s="86">
        <v>0</v>
      </c>
      <c r="N15" s="86" t="s">
        <v>81</v>
      </c>
      <c r="O15" s="94">
        <v>41618</v>
      </c>
      <c r="P15" s="86">
        <v>0</v>
      </c>
      <c r="Q15" s="86">
        <v>0</v>
      </c>
      <c r="R15" s="86">
        <v>0</v>
      </c>
      <c r="S15" s="86">
        <v>0</v>
      </c>
      <c r="T15" s="94">
        <v>41618</v>
      </c>
      <c r="U15" s="86">
        <v>0</v>
      </c>
      <c r="V15" s="86">
        <v>0</v>
      </c>
      <c r="W15" s="86">
        <v>0</v>
      </c>
      <c r="X15" s="86">
        <v>0</v>
      </c>
      <c r="Y15" s="86">
        <v>0</v>
      </c>
      <c r="Z15" s="86">
        <v>0</v>
      </c>
      <c r="AA15" s="86">
        <v>0</v>
      </c>
      <c r="AB15" s="86">
        <v>0</v>
      </c>
      <c r="AC15" s="86">
        <v>0</v>
      </c>
      <c r="AD15" s="86">
        <v>0</v>
      </c>
      <c r="AE15" s="86">
        <v>0</v>
      </c>
      <c r="AF15" s="86">
        <v>0</v>
      </c>
      <c r="AG15" s="86">
        <v>0</v>
      </c>
      <c r="AH15" s="86">
        <v>0</v>
      </c>
      <c r="AI15" s="86">
        <v>0</v>
      </c>
      <c r="AJ15" s="86">
        <v>0</v>
      </c>
      <c r="AK15" s="86">
        <v>0</v>
      </c>
      <c r="AL15" s="86">
        <v>0</v>
      </c>
      <c r="AM15" s="86">
        <v>0</v>
      </c>
      <c r="AN15" s="86">
        <v>0</v>
      </c>
      <c r="AO15" s="86">
        <v>0</v>
      </c>
      <c r="AP15" s="86">
        <v>0</v>
      </c>
      <c r="AQ15" s="86">
        <v>0</v>
      </c>
      <c r="AR15" s="86">
        <v>0</v>
      </c>
      <c r="AS15" s="86">
        <v>20967</v>
      </c>
      <c r="AT15" s="86">
        <v>0</v>
      </c>
      <c r="AU15" s="86">
        <v>0</v>
      </c>
      <c r="AV15" s="86">
        <v>0</v>
      </c>
      <c r="AW15" s="86">
        <v>0</v>
      </c>
      <c r="AX15" s="86">
        <v>20967</v>
      </c>
      <c r="AY15" s="86">
        <v>0</v>
      </c>
      <c r="AZ15" s="86">
        <v>0</v>
      </c>
      <c r="BA15" s="86">
        <v>0</v>
      </c>
      <c r="BB15" s="86">
        <v>0</v>
      </c>
      <c r="BC15" s="86">
        <v>0</v>
      </c>
      <c r="BD15" s="86">
        <v>0</v>
      </c>
    </row>
    <row r="16" spans="1:56" x14ac:dyDescent="0.25">
      <c r="A16" s="86">
        <v>8</v>
      </c>
      <c r="B16" s="86" t="s">
        <v>82</v>
      </c>
      <c r="C16" s="93">
        <v>0.70171296296296293</v>
      </c>
      <c r="D16" s="86" t="s">
        <v>82</v>
      </c>
      <c r="E16" s="86">
        <v>420350505</v>
      </c>
      <c r="F16" s="86" t="s">
        <v>64</v>
      </c>
      <c r="G16" s="86" t="s">
        <v>67</v>
      </c>
      <c r="H16" s="86" t="s">
        <v>68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575</v>
      </c>
      <c r="S16" s="86">
        <v>0</v>
      </c>
      <c r="T16" s="86">
        <v>575</v>
      </c>
      <c r="U16" s="86">
        <v>0</v>
      </c>
      <c r="V16" s="86">
        <v>0</v>
      </c>
      <c r="W16" s="86">
        <v>0</v>
      </c>
      <c r="X16" s="86">
        <v>575</v>
      </c>
      <c r="Y16" s="86">
        <v>0</v>
      </c>
      <c r="Z16" s="86">
        <v>575</v>
      </c>
      <c r="AA16" s="86">
        <v>0</v>
      </c>
      <c r="AB16" s="86">
        <v>0</v>
      </c>
      <c r="AC16" s="86">
        <v>0</v>
      </c>
      <c r="AD16" s="86">
        <v>0</v>
      </c>
      <c r="AE16" s="86">
        <v>0</v>
      </c>
      <c r="AF16" s="86">
        <v>0</v>
      </c>
      <c r="AG16" s="86">
        <v>0</v>
      </c>
      <c r="AH16" s="86">
        <v>0</v>
      </c>
      <c r="AI16" s="86">
        <v>0</v>
      </c>
      <c r="AJ16" s="86">
        <v>0</v>
      </c>
      <c r="AK16" s="86">
        <v>0</v>
      </c>
      <c r="AL16" s="86">
        <v>0</v>
      </c>
      <c r="AM16" s="86">
        <v>0</v>
      </c>
      <c r="AN16" s="86">
        <v>0</v>
      </c>
      <c r="AO16" s="86">
        <v>0</v>
      </c>
      <c r="AP16" s="86">
        <v>575</v>
      </c>
      <c r="AQ16" s="86">
        <v>0</v>
      </c>
      <c r="AR16" s="86">
        <v>575</v>
      </c>
      <c r="AS16" s="86">
        <v>20967</v>
      </c>
      <c r="AT16" s="86">
        <v>0</v>
      </c>
      <c r="AU16" s="86">
        <v>0</v>
      </c>
      <c r="AV16" s="86">
        <v>575</v>
      </c>
      <c r="AW16" s="86">
        <v>0</v>
      </c>
      <c r="AX16" s="86">
        <v>21542</v>
      </c>
      <c r="AY16" s="86">
        <v>0</v>
      </c>
      <c r="AZ16" s="86">
        <v>0</v>
      </c>
      <c r="BA16" s="86">
        <v>0</v>
      </c>
      <c r="BB16" s="86">
        <v>0</v>
      </c>
      <c r="BC16" s="86">
        <v>0</v>
      </c>
      <c r="BD16" s="86">
        <v>0</v>
      </c>
    </row>
    <row r="17" spans="1:56" x14ac:dyDescent="0.25">
      <c r="A17" s="86">
        <v>9</v>
      </c>
      <c r="B17" s="86" t="s">
        <v>82</v>
      </c>
      <c r="C17" s="86" t="s">
        <v>64</v>
      </c>
      <c r="D17" s="86" t="s">
        <v>64</v>
      </c>
      <c r="E17" s="86" t="s">
        <v>83</v>
      </c>
      <c r="F17" s="95">
        <v>43390</v>
      </c>
      <c r="G17" s="86" t="s">
        <v>80</v>
      </c>
      <c r="H17" s="86" t="s">
        <v>74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575</v>
      </c>
      <c r="S17" s="86">
        <v>0</v>
      </c>
      <c r="T17" s="86">
        <v>575</v>
      </c>
      <c r="U17" s="86">
        <v>0</v>
      </c>
      <c r="V17" s="86">
        <v>0</v>
      </c>
      <c r="W17" s="86">
        <v>0</v>
      </c>
      <c r="X17" s="86">
        <v>575</v>
      </c>
      <c r="Y17" s="86">
        <v>0</v>
      </c>
      <c r="Z17" s="86">
        <v>575</v>
      </c>
      <c r="AA17" s="86">
        <v>0</v>
      </c>
      <c r="AB17" s="86">
        <v>0</v>
      </c>
      <c r="AC17" s="86">
        <v>0</v>
      </c>
      <c r="AD17" s="86">
        <v>0</v>
      </c>
      <c r="AE17" s="86">
        <v>0</v>
      </c>
      <c r="AF17" s="86">
        <v>0</v>
      </c>
      <c r="AG17" s="86">
        <v>0</v>
      </c>
      <c r="AH17" s="86">
        <v>0</v>
      </c>
      <c r="AI17" s="86">
        <v>0</v>
      </c>
      <c r="AJ17" s="86">
        <v>0</v>
      </c>
      <c r="AK17" s="86">
        <v>0</v>
      </c>
      <c r="AL17" s="86">
        <v>0</v>
      </c>
      <c r="AM17" s="86">
        <v>0</v>
      </c>
      <c r="AN17" s="86">
        <v>0</v>
      </c>
      <c r="AO17" s="86">
        <v>0</v>
      </c>
      <c r="AP17" s="86">
        <v>0</v>
      </c>
      <c r="AQ17" s="86">
        <v>0</v>
      </c>
      <c r="AR17" s="86">
        <v>0</v>
      </c>
      <c r="AS17" s="86">
        <v>20967</v>
      </c>
      <c r="AT17" s="86">
        <v>0</v>
      </c>
      <c r="AU17" s="86">
        <v>0</v>
      </c>
      <c r="AV17" s="86">
        <v>0</v>
      </c>
      <c r="AW17" s="86">
        <v>0</v>
      </c>
      <c r="AX17" s="86">
        <v>20967</v>
      </c>
      <c r="AY17" s="86">
        <v>0</v>
      </c>
      <c r="AZ17" s="86">
        <v>0</v>
      </c>
      <c r="BA17" s="86">
        <v>0</v>
      </c>
      <c r="BB17" s="86">
        <v>0</v>
      </c>
      <c r="BC17" s="86">
        <v>0</v>
      </c>
      <c r="BD17" s="86">
        <v>0</v>
      </c>
    </row>
    <row r="18" spans="1:56" x14ac:dyDescent="0.25">
      <c r="A18" s="86">
        <v>10</v>
      </c>
      <c r="B18" s="92">
        <v>43191</v>
      </c>
      <c r="C18" s="93">
        <v>0.51618055555555553</v>
      </c>
      <c r="D18" s="92">
        <v>43191</v>
      </c>
      <c r="E18" s="86">
        <v>433329341</v>
      </c>
      <c r="F18" s="86" t="s">
        <v>64</v>
      </c>
      <c r="G18" s="86" t="s">
        <v>67</v>
      </c>
      <c r="H18" s="86" t="s">
        <v>68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925</v>
      </c>
      <c r="S18" s="86">
        <v>0</v>
      </c>
      <c r="T18" s="86">
        <v>925</v>
      </c>
      <c r="U18" s="86">
        <v>0</v>
      </c>
      <c r="V18" s="86">
        <v>0</v>
      </c>
      <c r="W18" s="86">
        <v>0</v>
      </c>
      <c r="X18" s="86">
        <v>925</v>
      </c>
      <c r="Y18" s="86">
        <v>0</v>
      </c>
      <c r="Z18" s="86">
        <v>925</v>
      </c>
      <c r="AA18" s="86">
        <v>0</v>
      </c>
      <c r="AB18" s="86">
        <v>0</v>
      </c>
      <c r="AC18" s="86">
        <v>0</v>
      </c>
      <c r="AD18" s="86">
        <v>0</v>
      </c>
      <c r="AE18" s="86">
        <v>0</v>
      </c>
      <c r="AF18" s="86">
        <v>0</v>
      </c>
      <c r="AG18" s="86">
        <v>0</v>
      </c>
      <c r="AH18" s="86">
        <v>0</v>
      </c>
      <c r="AI18" s="86">
        <v>0</v>
      </c>
      <c r="AJ18" s="86">
        <v>0</v>
      </c>
      <c r="AK18" s="86">
        <v>0</v>
      </c>
      <c r="AL18" s="86">
        <v>0</v>
      </c>
      <c r="AM18" s="86">
        <v>0</v>
      </c>
      <c r="AN18" s="86">
        <v>0</v>
      </c>
      <c r="AO18" s="86">
        <v>0</v>
      </c>
      <c r="AP18" s="86">
        <v>925</v>
      </c>
      <c r="AQ18" s="86">
        <v>0</v>
      </c>
      <c r="AR18" s="86">
        <v>925</v>
      </c>
      <c r="AS18" s="86">
        <v>20967</v>
      </c>
      <c r="AT18" s="86">
        <v>0</v>
      </c>
      <c r="AU18" s="86">
        <v>0</v>
      </c>
      <c r="AV18" s="86">
        <v>925</v>
      </c>
      <c r="AW18" s="86">
        <v>0</v>
      </c>
      <c r="AX18" s="86">
        <v>21892</v>
      </c>
      <c r="AY18" s="86">
        <v>0</v>
      </c>
      <c r="AZ18" s="86">
        <v>0</v>
      </c>
      <c r="BA18" s="86">
        <v>0</v>
      </c>
      <c r="BB18" s="86">
        <v>0</v>
      </c>
      <c r="BC18" s="86">
        <v>0</v>
      </c>
      <c r="BD18" s="86">
        <v>0</v>
      </c>
    </row>
    <row r="19" spans="1:56" x14ac:dyDescent="0.25">
      <c r="A19" s="86">
        <v>11</v>
      </c>
      <c r="B19" s="92">
        <v>43191</v>
      </c>
      <c r="C19" s="86" t="s">
        <v>64</v>
      </c>
      <c r="D19" s="86" t="s">
        <v>64</v>
      </c>
      <c r="E19" s="86" t="s">
        <v>84</v>
      </c>
      <c r="F19" s="95">
        <v>43421</v>
      </c>
      <c r="G19" s="86" t="s">
        <v>80</v>
      </c>
      <c r="H19" s="86" t="s">
        <v>74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925</v>
      </c>
      <c r="S19" s="86">
        <v>0</v>
      </c>
      <c r="T19" s="86">
        <v>925</v>
      </c>
      <c r="U19" s="86">
        <v>0</v>
      </c>
      <c r="V19" s="86">
        <v>0</v>
      </c>
      <c r="W19" s="86">
        <v>0</v>
      </c>
      <c r="X19" s="86">
        <v>925</v>
      </c>
      <c r="Y19" s="86">
        <v>0</v>
      </c>
      <c r="Z19" s="86">
        <v>925</v>
      </c>
      <c r="AA19" s="86">
        <v>0</v>
      </c>
      <c r="AB19" s="86">
        <v>0</v>
      </c>
      <c r="AC19" s="86">
        <v>0</v>
      </c>
      <c r="AD19" s="86">
        <v>0</v>
      </c>
      <c r="AE19" s="86">
        <v>0</v>
      </c>
      <c r="AF19" s="86">
        <v>0</v>
      </c>
      <c r="AG19" s="86">
        <v>0</v>
      </c>
      <c r="AH19" s="86">
        <v>0</v>
      </c>
      <c r="AI19" s="86">
        <v>0</v>
      </c>
      <c r="AJ19" s="86">
        <v>0</v>
      </c>
      <c r="AK19" s="86">
        <v>0</v>
      </c>
      <c r="AL19" s="86">
        <v>0</v>
      </c>
      <c r="AM19" s="86">
        <v>0</v>
      </c>
      <c r="AN19" s="86">
        <v>0</v>
      </c>
      <c r="AO19" s="86">
        <v>0</v>
      </c>
      <c r="AP19" s="86">
        <v>0</v>
      </c>
      <c r="AQ19" s="86">
        <v>0</v>
      </c>
      <c r="AR19" s="86">
        <v>0</v>
      </c>
      <c r="AS19" s="86">
        <v>20967</v>
      </c>
      <c r="AT19" s="86">
        <v>0</v>
      </c>
      <c r="AU19" s="86">
        <v>0</v>
      </c>
      <c r="AV19" s="86">
        <v>0</v>
      </c>
      <c r="AW19" s="86">
        <v>0</v>
      </c>
      <c r="AX19" s="86">
        <v>20967</v>
      </c>
      <c r="AY19" s="86">
        <v>0</v>
      </c>
      <c r="AZ19" s="86">
        <v>0</v>
      </c>
      <c r="BA19" s="86">
        <v>0</v>
      </c>
      <c r="BB19" s="86">
        <v>0</v>
      </c>
      <c r="BC19" s="86">
        <v>0</v>
      </c>
      <c r="BD19" s="86">
        <v>0</v>
      </c>
    </row>
    <row r="20" spans="1:56" x14ac:dyDescent="0.25">
      <c r="A20" s="86">
        <v>12</v>
      </c>
      <c r="B20" s="86" t="s">
        <v>64</v>
      </c>
      <c r="C20" s="86" t="s">
        <v>64</v>
      </c>
      <c r="D20" s="86" t="s">
        <v>64</v>
      </c>
      <c r="E20" s="86" t="s">
        <v>64</v>
      </c>
      <c r="F20" s="86" t="s">
        <v>64</v>
      </c>
      <c r="G20" s="86" t="s">
        <v>17</v>
      </c>
      <c r="H20" s="86" t="s">
        <v>64</v>
      </c>
      <c r="I20" s="86" t="s">
        <v>64</v>
      </c>
      <c r="J20" s="86" t="s">
        <v>64</v>
      </c>
      <c r="K20" s="86" t="s">
        <v>64</v>
      </c>
      <c r="L20" s="86" t="s">
        <v>64</v>
      </c>
      <c r="M20" s="86" t="s">
        <v>64</v>
      </c>
      <c r="N20" s="86" t="s">
        <v>64</v>
      </c>
      <c r="O20" s="86" t="s">
        <v>64</v>
      </c>
      <c r="P20" s="86" t="s">
        <v>64</v>
      </c>
      <c r="Q20" s="86" t="s">
        <v>64</v>
      </c>
      <c r="R20" s="86" t="s">
        <v>64</v>
      </c>
      <c r="S20" s="86" t="s">
        <v>64</v>
      </c>
      <c r="T20" s="86" t="s">
        <v>64</v>
      </c>
      <c r="U20" s="86" t="s">
        <v>64</v>
      </c>
      <c r="V20" s="86" t="s">
        <v>64</v>
      </c>
      <c r="W20" s="86" t="s">
        <v>64</v>
      </c>
      <c r="X20" s="86" t="s">
        <v>64</v>
      </c>
      <c r="Y20" s="86" t="s">
        <v>64</v>
      </c>
      <c r="Z20" s="86" t="s">
        <v>64</v>
      </c>
      <c r="AA20" s="86" t="s">
        <v>64</v>
      </c>
      <c r="AB20" s="86" t="s">
        <v>64</v>
      </c>
      <c r="AC20" s="86" t="s">
        <v>64</v>
      </c>
      <c r="AD20" s="86" t="s">
        <v>64</v>
      </c>
      <c r="AE20" s="86" t="s">
        <v>64</v>
      </c>
      <c r="AF20" s="86" t="s">
        <v>64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0</v>
      </c>
      <c r="AO20" s="86">
        <v>0</v>
      </c>
      <c r="AP20" s="86">
        <v>0</v>
      </c>
      <c r="AQ20" s="86">
        <v>0</v>
      </c>
      <c r="AR20" s="86">
        <v>0</v>
      </c>
      <c r="AS20" s="86">
        <v>20967</v>
      </c>
      <c r="AT20" s="86">
        <v>0</v>
      </c>
      <c r="AU20" s="86">
        <v>0</v>
      </c>
      <c r="AV20" s="86">
        <v>0</v>
      </c>
      <c r="AW20" s="86">
        <v>0</v>
      </c>
      <c r="AX20" s="86">
        <v>20967</v>
      </c>
      <c r="AY20" s="86">
        <v>0</v>
      </c>
      <c r="AZ20" s="86">
        <v>0</v>
      </c>
      <c r="BA20" s="86">
        <v>0</v>
      </c>
      <c r="BB20" s="86">
        <v>0</v>
      </c>
      <c r="BC20" s="86">
        <v>0</v>
      </c>
      <c r="BD20" s="8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D1" workbookViewId="0">
      <selection activeCell="R4" sqref="R4"/>
    </sheetView>
  </sheetViews>
  <sheetFormatPr defaultRowHeight="15" x14ac:dyDescent="0.25"/>
  <cols>
    <col min="1" max="1" width="9.7109375" style="86" customWidth="1"/>
    <col min="2" max="2" width="10.7109375" style="86" bestFit="1" customWidth="1"/>
    <col min="3" max="3" width="16.7109375" style="86" bestFit="1" customWidth="1"/>
    <col min="4" max="4" width="16.140625" style="86" bestFit="1" customWidth="1"/>
    <col min="5" max="5" width="32" style="86" bestFit="1" customWidth="1"/>
    <col min="6" max="6" width="9.7109375" style="86" customWidth="1"/>
    <col min="7" max="7" width="13.85546875" style="86" bestFit="1" customWidth="1"/>
    <col min="8" max="8" width="10.85546875" style="86" bestFit="1" customWidth="1"/>
    <col min="9" max="9" width="13.140625" style="86" bestFit="1" customWidth="1"/>
    <col min="10" max="10" width="5.140625" style="86" bestFit="1" customWidth="1"/>
    <col min="11" max="11" width="8" style="86" bestFit="1" customWidth="1"/>
    <col min="12" max="12" width="13.85546875" style="86" bestFit="1" customWidth="1"/>
    <col min="13" max="13" width="16.7109375" style="86" bestFit="1" customWidth="1"/>
    <col min="14" max="14" width="9" style="86" bestFit="1" customWidth="1"/>
    <col min="15" max="15" width="5.140625" style="86" bestFit="1" customWidth="1"/>
    <col min="16" max="16" width="8" style="86" bestFit="1" customWidth="1"/>
    <col min="17" max="16384" width="9.140625" style="86"/>
  </cols>
  <sheetData>
    <row r="1" spans="1:16" x14ac:dyDescent="0.25">
      <c r="A1" s="86" t="s">
        <v>107</v>
      </c>
    </row>
    <row r="3" spans="1:16" x14ac:dyDescent="0.25">
      <c r="D3" s="86" t="s">
        <v>35</v>
      </c>
      <c r="E3" s="86" t="s">
        <v>36</v>
      </c>
    </row>
    <row r="4" spans="1:16" x14ac:dyDescent="0.25">
      <c r="D4" s="86" t="s">
        <v>106</v>
      </c>
      <c r="E4" s="86" t="s">
        <v>38</v>
      </c>
    </row>
    <row r="5" spans="1:16" x14ac:dyDescent="0.25">
      <c r="D5" s="86" t="s">
        <v>39</v>
      </c>
      <c r="E5" s="92">
        <v>42743</v>
      </c>
    </row>
    <row r="6" spans="1:16" x14ac:dyDescent="0.25">
      <c r="D6" s="86" t="s">
        <v>40</v>
      </c>
      <c r="E6" s="86" t="s">
        <v>41</v>
      </c>
    </row>
    <row r="7" spans="1:16" x14ac:dyDescent="0.25">
      <c r="A7" s="86" t="s">
        <v>42</v>
      </c>
      <c r="B7" s="86" t="s">
        <v>105</v>
      </c>
      <c r="C7" s="86" t="s">
        <v>46</v>
      </c>
      <c r="D7" s="86" t="s">
        <v>104</v>
      </c>
      <c r="E7" s="86" t="s">
        <v>103</v>
      </c>
      <c r="F7" s="86" t="s">
        <v>102</v>
      </c>
      <c r="I7" s="86" t="s">
        <v>101</v>
      </c>
      <c r="M7" s="86" t="s">
        <v>100</v>
      </c>
    </row>
    <row r="8" spans="1:16" x14ac:dyDescent="0.25">
      <c r="G8" s="86" t="s">
        <v>99</v>
      </c>
      <c r="H8" s="86" t="s">
        <v>98</v>
      </c>
      <c r="I8" s="86" t="s">
        <v>97</v>
      </c>
      <c r="J8" s="86" t="s">
        <v>96</v>
      </c>
      <c r="K8" s="86" t="s">
        <v>63</v>
      </c>
      <c r="L8" s="86" t="s">
        <v>99</v>
      </c>
      <c r="M8" s="86" t="s">
        <v>98</v>
      </c>
      <c r="N8" s="86" t="s">
        <v>97</v>
      </c>
      <c r="O8" s="86" t="s">
        <v>96</v>
      </c>
      <c r="P8" s="86" t="s">
        <v>63</v>
      </c>
    </row>
    <row r="9" spans="1:16" x14ac:dyDescent="0.25">
      <c r="A9" s="86" t="s">
        <v>85</v>
      </c>
      <c r="B9" s="86" t="s">
        <v>64</v>
      </c>
      <c r="C9" s="86" t="s">
        <v>64</v>
      </c>
      <c r="D9" s="86" t="s">
        <v>64</v>
      </c>
      <c r="E9" s="86" t="s">
        <v>65</v>
      </c>
      <c r="F9" s="86" t="s">
        <v>64</v>
      </c>
      <c r="G9" s="86" t="s">
        <v>64</v>
      </c>
      <c r="H9" s="86" t="s">
        <v>64</v>
      </c>
      <c r="I9" s="86" t="s">
        <v>64</v>
      </c>
      <c r="J9" s="86" t="s">
        <v>64</v>
      </c>
      <c r="K9" s="86" t="s">
        <v>64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</row>
    <row r="10" spans="1:16" x14ac:dyDescent="0.25">
      <c r="A10" s="86">
        <v>1</v>
      </c>
      <c r="B10" s="86" t="s">
        <v>71</v>
      </c>
      <c r="C10" s="86" t="s">
        <v>95</v>
      </c>
      <c r="D10" s="95">
        <v>43329</v>
      </c>
      <c r="E10" s="86" t="s">
        <v>87</v>
      </c>
      <c r="F10" s="86" t="s">
        <v>68</v>
      </c>
      <c r="G10" s="86">
        <v>121321</v>
      </c>
      <c r="H10" s="86">
        <v>134942</v>
      </c>
      <c r="I10" s="86">
        <v>134942</v>
      </c>
      <c r="J10" s="86">
        <v>0</v>
      </c>
      <c r="K10" s="86">
        <v>391205</v>
      </c>
      <c r="L10" s="86">
        <v>121321</v>
      </c>
      <c r="M10" s="86">
        <v>134942</v>
      </c>
      <c r="N10" s="86">
        <v>134942</v>
      </c>
      <c r="O10" s="86">
        <v>0</v>
      </c>
      <c r="P10" s="86">
        <v>391205</v>
      </c>
    </row>
    <row r="11" spans="1:16" x14ac:dyDescent="0.25">
      <c r="A11" s="86">
        <v>2</v>
      </c>
      <c r="B11" s="86" t="s">
        <v>71</v>
      </c>
      <c r="C11" s="86" t="s">
        <v>94</v>
      </c>
      <c r="D11" s="95">
        <v>43329</v>
      </c>
      <c r="E11" s="86" t="s">
        <v>80</v>
      </c>
      <c r="F11" s="86" t="s">
        <v>74</v>
      </c>
      <c r="G11" s="86">
        <v>121321</v>
      </c>
      <c r="H11" s="86">
        <v>134942</v>
      </c>
      <c r="I11" s="86">
        <v>85091</v>
      </c>
      <c r="J11" s="86">
        <v>0</v>
      </c>
      <c r="K11" s="86">
        <v>341354</v>
      </c>
      <c r="L11" s="86">
        <v>0</v>
      </c>
      <c r="M11" s="86">
        <v>0</v>
      </c>
      <c r="N11" s="86">
        <v>49851</v>
      </c>
      <c r="O11" s="86">
        <v>0</v>
      </c>
      <c r="P11" s="86">
        <v>49851</v>
      </c>
    </row>
    <row r="12" spans="1:16" x14ac:dyDescent="0.25">
      <c r="A12" s="86">
        <v>3</v>
      </c>
      <c r="B12" s="86" t="s">
        <v>93</v>
      </c>
      <c r="C12" s="86" t="s">
        <v>92</v>
      </c>
      <c r="D12" s="95">
        <v>43360</v>
      </c>
      <c r="E12" s="86" t="s">
        <v>87</v>
      </c>
      <c r="F12" s="86" t="s">
        <v>68</v>
      </c>
      <c r="G12" s="86">
        <v>246055</v>
      </c>
      <c r="H12" s="86">
        <v>28212</v>
      </c>
      <c r="I12" s="86">
        <v>28212</v>
      </c>
      <c r="J12" s="86">
        <v>0</v>
      </c>
      <c r="K12" s="86">
        <v>302479</v>
      </c>
      <c r="L12" s="86">
        <v>246055</v>
      </c>
      <c r="M12" s="86">
        <v>28212</v>
      </c>
      <c r="N12" s="86">
        <v>78063</v>
      </c>
      <c r="O12" s="86">
        <v>0</v>
      </c>
      <c r="P12" s="86">
        <v>352330</v>
      </c>
    </row>
    <row r="13" spans="1:16" x14ac:dyDescent="0.25">
      <c r="A13" s="86">
        <v>4</v>
      </c>
      <c r="B13" s="86" t="s">
        <v>77</v>
      </c>
      <c r="C13" s="86" t="s">
        <v>91</v>
      </c>
      <c r="D13" s="95">
        <v>43360</v>
      </c>
      <c r="E13" s="86" t="s">
        <v>80</v>
      </c>
      <c r="F13" s="86" t="s">
        <v>74</v>
      </c>
      <c r="G13" s="86">
        <v>246055</v>
      </c>
      <c r="H13" s="86">
        <v>28212</v>
      </c>
      <c r="I13" s="86">
        <v>78063</v>
      </c>
      <c r="J13" s="86">
        <v>0</v>
      </c>
      <c r="K13" s="86">
        <v>352330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</row>
    <row r="14" spans="1:16" x14ac:dyDescent="0.25">
      <c r="A14" s="86">
        <v>5</v>
      </c>
      <c r="B14" s="86" t="s">
        <v>82</v>
      </c>
      <c r="C14" s="86" t="s">
        <v>90</v>
      </c>
      <c r="D14" s="95">
        <v>43390</v>
      </c>
      <c r="E14" s="86" t="s">
        <v>87</v>
      </c>
      <c r="F14" s="86" t="s">
        <v>68</v>
      </c>
      <c r="G14" s="86">
        <v>2113782</v>
      </c>
      <c r="H14" s="86">
        <v>7832</v>
      </c>
      <c r="I14" s="86">
        <v>7832</v>
      </c>
      <c r="J14" s="86">
        <v>0</v>
      </c>
      <c r="K14" s="86">
        <v>2129446</v>
      </c>
      <c r="L14" s="86">
        <v>2113782</v>
      </c>
      <c r="M14" s="86">
        <v>7832</v>
      </c>
      <c r="N14" s="86">
        <v>7832</v>
      </c>
      <c r="O14" s="86">
        <v>0</v>
      </c>
      <c r="P14" s="86">
        <v>2129446</v>
      </c>
    </row>
    <row r="15" spans="1:16" x14ac:dyDescent="0.25">
      <c r="A15" s="86">
        <v>6</v>
      </c>
      <c r="B15" s="86" t="s">
        <v>82</v>
      </c>
      <c r="C15" s="86" t="s">
        <v>89</v>
      </c>
      <c r="D15" s="95">
        <v>43390</v>
      </c>
      <c r="E15" s="86" t="s">
        <v>80</v>
      </c>
      <c r="F15" s="86" t="s">
        <v>74</v>
      </c>
      <c r="G15" s="86">
        <v>1658258</v>
      </c>
      <c r="H15" s="86">
        <v>7832</v>
      </c>
      <c r="I15" s="86">
        <v>7832</v>
      </c>
      <c r="J15" s="86">
        <v>0</v>
      </c>
      <c r="K15" s="86">
        <v>1673922</v>
      </c>
      <c r="L15" s="86">
        <v>455524</v>
      </c>
      <c r="M15" s="86">
        <v>0</v>
      </c>
      <c r="N15" s="86">
        <v>0</v>
      </c>
      <c r="O15" s="86">
        <v>0</v>
      </c>
      <c r="P15" s="86">
        <v>455524</v>
      </c>
    </row>
    <row r="16" spans="1:16" x14ac:dyDescent="0.25">
      <c r="A16" s="86">
        <v>7</v>
      </c>
      <c r="B16" s="92">
        <v>43191</v>
      </c>
      <c r="C16" s="86" t="s">
        <v>88</v>
      </c>
      <c r="D16" s="95">
        <v>43421</v>
      </c>
      <c r="E16" s="86" t="s">
        <v>87</v>
      </c>
      <c r="F16" s="86" t="s">
        <v>68</v>
      </c>
      <c r="G16" s="86">
        <v>323427</v>
      </c>
      <c r="H16" s="86">
        <v>572850</v>
      </c>
      <c r="I16" s="86">
        <v>572850</v>
      </c>
      <c r="J16" s="86">
        <v>0</v>
      </c>
      <c r="K16" s="86">
        <v>1469127</v>
      </c>
      <c r="L16" s="86">
        <v>778951</v>
      </c>
      <c r="M16" s="86">
        <v>572850</v>
      </c>
      <c r="N16" s="86">
        <v>572850</v>
      </c>
      <c r="O16" s="86">
        <v>0</v>
      </c>
      <c r="P16" s="86">
        <v>1924651</v>
      </c>
    </row>
    <row r="17" spans="1:16" x14ac:dyDescent="0.25">
      <c r="A17" s="86">
        <v>8</v>
      </c>
      <c r="B17" s="92">
        <v>43191</v>
      </c>
      <c r="C17" s="86" t="s">
        <v>86</v>
      </c>
      <c r="D17" s="95">
        <v>43421</v>
      </c>
      <c r="E17" s="86" t="s">
        <v>80</v>
      </c>
      <c r="F17" s="86" t="s">
        <v>74</v>
      </c>
      <c r="G17" s="86">
        <v>778951</v>
      </c>
      <c r="H17" s="86">
        <v>572850</v>
      </c>
      <c r="I17" s="86">
        <v>95595</v>
      </c>
      <c r="J17" s="86">
        <v>0</v>
      </c>
      <c r="K17" s="86">
        <v>1447396</v>
      </c>
      <c r="L17" s="86">
        <v>0</v>
      </c>
      <c r="M17" s="86">
        <v>0</v>
      </c>
      <c r="N17" s="86">
        <v>477255</v>
      </c>
      <c r="O17" s="86">
        <v>0</v>
      </c>
      <c r="P17" s="86">
        <v>477255</v>
      </c>
    </row>
    <row r="18" spans="1:16" x14ac:dyDescent="0.25">
      <c r="A18" s="86" t="s">
        <v>85</v>
      </c>
      <c r="B18" s="86" t="s">
        <v>64</v>
      </c>
      <c r="C18" s="86" t="s">
        <v>64</v>
      </c>
      <c r="D18" s="86" t="s">
        <v>64</v>
      </c>
      <c r="E18" s="86" t="s">
        <v>17</v>
      </c>
      <c r="F18" s="86" t="s">
        <v>64</v>
      </c>
      <c r="G18" s="86" t="s">
        <v>64</v>
      </c>
      <c r="H18" s="86" t="s">
        <v>64</v>
      </c>
      <c r="I18" s="86" t="s">
        <v>64</v>
      </c>
      <c r="J18" s="86" t="s">
        <v>64</v>
      </c>
      <c r="K18" s="86" t="s">
        <v>64</v>
      </c>
      <c r="L18" s="86">
        <v>0</v>
      </c>
      <c r="M18" s="86">
        <v>0</v>
      </c>
      <c r="N18" s="86">
        <v>477255</v>
      </c>
      <c r="O18" s="86">
        <v>0</v>
      </c>
      <c r="P18" s="86">
        <v>477255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B19" sqref="A19:XFD19"/>
    </sheetView>
  </sheetViews>
  <sheetFormatPr defaultRowHeight="15" x14ac:dyDescent="0.25"/>
  <cols>
    <col min="1" max="1" width="16.28515625" bestFit="1" customWidth="1"/>
    <col min="2" max="2" width="0" hidden="1" customWidth="1"/>
    <col min="6" max="6" width="0" hidden="1" customWidth="1"/>
    <col min="10" max="10" width="0" hidden="1" customWidth="1"/>
  </cols>
  <sheetData>
    <row r="1" spans="1:13" s="86" customFormat="1" x14ac:dyDescent="0.25">
      <c r="B1" s="122" t="s">
        <v>9</v>
      </c>
      <c r="C1" s="122"/>
      <c r="D1" s="122"/>
      <c r="E1" s="122"/>
      <c r="F1" s="122" t="s">
        <v>21</v>
      </c>
      <c r="G1" s="122"/>
      <c r="H1" s="122"/>
      <c r="I1" s="122"/>
      <c r="J1" s="122" t="s">
        <v>5</v>
      </c>
      <c r="K1" s="122"/>
      <c r="L1" s="122"/>
      <c r="M1" s="122"/>
    </row>
    <row r="2" spans="1:13" s="86" customFormat="1" x14ac:dyDescent="0.25">
      <c r="B2" s="86" t="s">
        <v>20</v>
      </c>
      <c r="C2" s="86" t="s">
        <v>3</v>
      </c>
      <c r="D2" s="86" t="s">
        <v>1</v>
      </c>
      <c r="E2" s="86" t="s">
        <v>2</v>
      </c>
      <c r="F2" s="86" t="s">
        <v>20</v>
      </c>
      <c r="G2" s="86" t="s">
        <v>3</v>
      </c>
      <c r="H2" s="86" t="s">
        <v>1</v>
      </c>
      <c r="I2" s="86" t="s">
        <v>2</v>
      </c>
      <c r="J2" s="86" t="s">
        <v>20</v>
      </c>
      <c r="K2" s="86" t="s">
        <v>3</v>
      </c>
      <c r="L2" s="86" t="s">
        <v>1</v>
      </c>
      <c r="M2" s="86" t="s">
        <v>2</v>
      </c>
    </row>
    <row r="3" spans="1:13" s="86" customFormat="1" x14ac:dyDescent="0.25">
      <c r="A3" s="87" t="s">
        <v>27</v>
      </c>
    </row>
    <row r="4" spans="1:13" s="86" customFormat="1" x14ac:dyDescent="0.25">
      <c r="A4" s="87" t="s">
        <v>23</v>
      </c>
    </row>
    <row r="5" spans="1:13" x14ac:dyDescent="0.25">
      <c r="A5" s="90" t="s">
        <v>28</v>
      </c>
      <c r="B5" t="e">
        <f>+#REF!</f>
        <v>#REF!</v>
      </c>
      <c r="C5" t="e">
        <f>+#REF!</f>
        <v>#REF!</v>
      </c>
      <c r="D5" s="88" t="e">
        <f>+ROUND(#REF!,0)</f>
        <v>#REF!</v>
      </c>
      <c r="E5" s="88" t="e">
        <f>+ROUND(#REF!,0)</f>
        <v>#REF!</v>
      </c>
      <c r="F5" t="e">
        <f>+#REF!</f>
        <v>#REF!</v>
      </c>
      <c r="G5" t="e">
        <f>+#REF!</f>
        <v>#REF!</v>
      </c>
      <c r="H5" s="86" t="e">
        <f>+#REF!</f>
        <v>#REF!</v>
      </c>
      <c r="I5" s="86" t="e">
        <f>+#REF!</f>
        <v>#REF!</v>
      </c>
      <c r="J5" t="e">
        <f>+B5-F5</f>
        <v>#REF!</v>
      </c>
      <c r="K5" s="86" t="e">
        <f t="shared" ref="K5:M5" si="0">+C5-G5</f>
        <v>#REF!</v>
      </c>
      <c r="L5" s="86" t="e">
        <f t="shared" si="0"/>
        <v>#REF!</v>
      </c>
      <c r="M5" s="86" t="e">
        <f t="shared" si="0"/>
        <v>#REF!</v>
      </c>
    </row>
    <row r="6" spans="1:13" x14ac:dyDescent="0.25">
      <c r="A6" s="87" t="s">
        <v>24</v>
      </c>
    </row>
    <row r="7" spans="1:13" x14ac:dyDescent="0.25">
      <c r="A7" s="89" t="s">
        <v>29</v>
      </c>
      <c r="B7" t="e">
        <f>ROUND(#REF!,0)</f>
        <v>#REF!</v>
      </c>
      <c r="C7" t="e">
        <f>+ROUND(#REF!,0)</f>
        <v>#REF!</v>
      </c>
      <c r="D7">
        <v>0</v>
      </c>
      <c r="F7" t="e">
        <f>+#REF!</f>
        <v>#REF!</v>
      </c>
      <c r="G7" t="e">
        <f>+#REF!</f>
        <v>#REF!</v>
      </c>
      <c r="K7" s="86" t="e">
        <f t="shared" ref="K7" si="1">+C7-G7</f>
        <v>#REF!</v>
      </c>
      <c r="L7" s="86">
        <f t="shared" ref="L7" si="2">+D7-H7</f>
        <v>0</v>
      </c>
      <c r="M7" s="86">
        <f t="shared" ref="M7" si="3">+E7-I7</f>
        <v>0</v>
      </c>
    </row>
    <row r="8" spans="1:13" x14ac:dyDescent="0.25">
      <c r="A8" s="89" t="s">
        <v>30</v>
      </c>
      <c r="C8">
        <f>+C9</f>
        <v>0</v>
      </c>
      <c r="D8" s="86">
        <f t="shared" ref="D8:E8" si="4">+D9</f>
        <v>0</v>
      </c>
      <c r="E8" s="86">
        <f t="shared" si="4"/>
        <v>0</v>
      </c>
    </row>
    <row r="9" spans="1:13" x14ac:dyDescent="0.25">
      <c r="A9" s="87" t="s">
        <v>22</v>
      </c>
      <c r="C9">
        <v>0</v>
      </c>
      <c r="D9">
        <v>0</v>
      </c>
      <c r="E9">
        <v>0</v>
      </c>
    </row>
    <row r="10" spans="1:13" s="86" customFormat="1" x14ac:dyDescent="0.25">
      <c r="A10" s="87" t="s">
        <v>26</v>
      </c>
      <c r="C10" s="88" t="e">
        <f>+C5+C9</f>
        <v>#REF!</v>
      </c>
      <c r="D10" s="88" t="e">
        <f>+D5+D9</f>
        <v>#REF!</v>
      </c>
      <c r="E10" s="88" t="e">
        <f>+E5+E9</f>
        <v>#REF!</v>
      </c>
      <c r="F10" s="88"/>
      <c r="G10" s="88" t="e">
        <f>+G5+G9</f>
        <v>#REF!</v>
      </c>
      <c r="H10" s="88" t="e">
        <f>+H5+H9</f>
        <v>#REF!</v>
      </c>
      <c r="I10" s="88" t="e">
        <f>+I5+I9</f>
        <v>#REF!</v>
      </c>
      <c r="K10" s="88" t="e">
        <f>+K5+K9</f>
        <v>#REF!</v>
      </c>
      <c r="L10" s="88" t="e">
        <f>+L5+L9</f>
        <v>#REF!</v>
      </c>
      <c r="M10" s="88" t="e">
        <f>+M5+M9</f>
        <v>#REF!</v>
      </c>
    </row>
    <row r="11" spans="1:13" s="86" customFormat="1" x14ac:dyDescent="0.25">
      <c r="A11" s="87" t="s">
        <v>31</v>
      </c>
      <c r="C11" s="88" t="e">
        <f>+C3+C8+C7</f>
        <v>#REF!</v>
      </c>
      <c r="D11" s="88">
        <f t="shared" ref="D11:I11" si="5">+D3+D8+D7</f>
        <v>0</v>
      </c>
      <c r="E11" s="88">
        <f t="shared" si="5"/>
        <v>0</v>
      </c>
      <c r="F11" s="88"/>
      <c r="G11" s="88" t="e">
        <f>+G3+G8+G7</f>
        <v>#REF!</v>
      </c>
      <c r="H11" s="88">
        <f t="shared" si="5"/>
        <v>0</v>
      </c>
      <c r="I11" s="88">
        <f t="shared" si="5"/>
        <v>0</v>
      </c>
      <c r="K11" s="88" t="e">
        <f>+K3+K8+K7</f>
        <v>#REF!</v>
      </c>
      <c r="L11" s="88">
        <f t="shared" ref="L11:M11" si="6">+L3+L8+L7</f>
        <v>0</v>
      </c>
      <c r="M11" s="88">
        <f t="shared" si="6"/>
        <v>0</v>
      </c>
    </row>
    <row r="12" spans="1:13" s="86" customFormat="1" x14ac:dyDescent="0.25">
      <c r="A12" s="87" t="s">
        <v>32</v>
      </c>
      <c r="C12" s="88" t="e">
        <f>+MIN(C11,C10)</f>
        <v>#REF!</v>
      </c>
      <c r="D12" s="88" t="e">
        <f>+MIN(D11,D10)</f>
        <v>#REF!</v>
      </c>
      <c r="E12" s="88" t="e">
        <f>+MIN(E11,E10)</f>
        <v>#REF!</v>
      </c>
      <c r="F12" s="88"/>
      <c r="G12" s="88" t="e">
        <f>+MIN(G11,G10)</f>
        <v>#REF!</v>
      </c>
      <c r="H12" s="88" t="e">
        <f>+MIN(H11,H10)</f>
        <v>#REF!</v>
      </c>
      <c r="I12" s="88" t="e">
        <f>+MIN(I11,I10)</f>
        <v>#REF!</v>
      </c>
      <c r="K12" s="88" t="e">
        <f>+MIN(K11,K10)</f>
        <v>#REF!</v>
      </c>
      <c r="L12" s="88" t="e">
        <f>+MIN(L11,L10)</f>
        <v>#REF!</v>
      </c>
      <c r="M12" s="88" t="e">
        <f>+MIN(M11,M10)</f>
        <v>#REF!</v>
      </c>
    </row>
    <row r="13" spans="1:13" s="86" customFormat="1" x14ac:dyDescent="0.25">
      <c r="A13" s="87" t="s">
        <v>33</v>
      </c>
      <c r="C13" s="88" t="e">
        <f>+C11-C12</f>
        <v>#REF!</v>
      </c>
      <c r="D13" s="88" t="e">
        <f t="shared" ref="D13:M13" si="7">+D11-D12</f>
        <v>#REF!</v>
      </c>
      <c r="E13" s="88" t="e">
        <f t="shared" si="7"/>
        <v>#REF!</v>
      </c>
      <c r="F13" s="88">
        <f t="shared" si="7"/>
        <v>0</v>
      </c>
      <c r="G13" s="88" t="e">
        <f t="shared" si="7"/>
        <v>#REF!</v>
      </c>
      <c r="H13" s="88" t="e">
        <f t="shared" si="7"/>
        <v>#REF!</v>
      </c>
      <c r="I13" s="88" t="e">
        <f t="shared" si="7"/>
        <v>#REF!</v>
      </c>
      <c r="J13" s="88">
        <f t="shared" si="7"/>
        <v>0</v>
      </c>
      <c r="K13" s="88" t="e">
        <f t="shared" si="7"/>
        <v>#REF!</v>
      </c>
      <c r="L13" s="88" t="e">
        <f t="shared" si="7"/>
        <v>#REF!</v>
      </c>
      <c r="M13" s="88" t="e">
        <f t="shared" si="7"/>
        <v>#REF!</v>
      </c>
    </row>
    <row r="14" spans="1:13" x14ac:dyDescent="0.25">
      <c r="A14" t="s">
        <v>25</v>
      </c>
    </row>
    <row r="15" spans="1:13" x14ac:dyDescent="0.25">
      <c r="A15" t="s">
        <v>3</v>
      </c>
      <c r="C15" s="88" t="e">
        <f>-D15-E15</f>
        <v>#REF!</v>
      </c>
      <c r="D15" s="88" t="e">
        <f>+D10</f>
        <v>#REF!</v>
      </c>
      <c r="E15" s="88">
        <v>658</v>
      </c>
      <c r="G15" s="88" t="e">
        <f>-H15-I15</f>
        <v>#REF!</v>
      </c>
      <c r="H15" s="88" t="e">
        <f>+H10</f>
        <v>#REF!</v>
      </c>
      <c r="I15" s="88">
        <v>658</v>
      </c>
    </row>
    <row r="16" spans="1:13" x14ac:dyDescent="0.25">
      <c r="A16" t="s">
        <v>1</v>
      </c>
      <c r="G16" s="86"/>
      <c r="I16" s="86"/>
    </row>
    <row r="17" spans="1:8" x14ac:dyDescent="0.25">
      <c r="A17" t="s">
        <v>2</v>
      </c>
      <c r="G17" s="86"/>
      <c r="H17" s="86"/>
    </row>
    <row r="18" spans="1:8" x14ac:dyDescent="0.25">
      <c r="A18" t="s">
        <v>19</v>
      </c>
      <c r="D18" s="88" t="e">
        <f>+D10-D15</f>
        <v>#REF!</v>
      </c>
      <c r="E18" s="88" t="e">
        <f>+E10-E15</f>
        <v>#REF!</v>
      </c>
    </row>
    <row r="19" spans="1:8" x14ac:dyDescent="0.25">
      <c r="A19" t="s">
        <v>17</v>
      </c>
      <c r="C19" s="88" t="e">
        <f>C13+C15-C18</f>
        <v>#REF!</v>
      </c>
      <c r="D19" s="88" t="e">
        <f>D10-D13-D15-D18</f>
        <v>#REF!</v>
      </c>
      <c r="E19" s="88" t="e">
        <f>E10-E13-E15-E18</f>
        <v>#REF!</v>
      </c>
    </row>
  </sheetData>
  <mergeCells count="3">
    <mergeCell ref="B1:E1"/>
    <mergeCell ref="F1:I1"/>
    <mergeCell ref="J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"/>
  <sheetViews>
    <sheetView workbookViewId="0">
      <selection activeCell="B19" sqref="A19:XFD19"/>
    </sheetView>
  </sheetViews>
  <sheetFormatPr defaultRowHeight="15" x14ac:dyDescent="0.25"/>
  <sheetData>
    <row r="3" spans="2:6" x14ac:dyDescent="0.25">
      <c r="B3" t="s">
        <v>11</v>
      </c>
      <c r="F3">
        <v>247463.72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2"/>
  <sheetViews>
    <sheetView workbookViewId="0">
      <selection activeCell="B19" sqref="A19:XFD19"/>
    </sheetView>
  </sheetViews>
  <sheetFormatPr defaultRowHeight="15" x14ac:dyDescent="0.25"/>
  <cols>
    <col min="2" max="5" width="14.42578125" customWidth="1"/>
    <col min="6" max="6" width="15.7109375" customWidth="1"/>
    <col min="7" max="7" width="13.85546875" customWidth="1"/>
    <col min="8" max="8" width="13.28515625" style="4" customWidth="1"/>
    <col min="9" max="9" width="14.5703125" bestFit="1" customWidth="1"/>
    <col min="10" max="10" width="12.28515625" bestFit="1" customWidth="1"/>
    <col min="11" max="11" width="12" customWidth="1"/>
    <col min="12" max="12" width="14.5703125" bestFit="1" customWidth="1"/>
    <col min="13" max="13" width="12.28515625" bestFit="1" customWidth="1"/>
    <col min="14" max="14" width="11.28515625" bestFit="1" customWidth="1"/>
    <col min="15" max="15" width="14.5703125" bestFit="1" customWidth="1"/>
    <col min="16" max="16" width="12.28515625" bestFit="1" customWidth="1"/>
    <col min="17" max="20" width="15.85546875" customWidth="1"/>
    <col min="21" max="21" width="11.42578125" customWidth="1"/>
    <col min="22" max="22" width="12.140625" customWidth="1"/>
    <col min="23" max="23" width="10.5703125" bestFit="1" customWidth="1"/>
  </cols>
  <sheetData>
    <row r="2" spans="1:23" s="1" customFormat="1" ht="18.75" x14ac:dyDescent="0.3">
      <c r="A2" s="123" t="s">
        <v>15</v>
      </c>
      <c r="B2" s="123"/>
      <c r="C2" s="123" t="s">
        <v>16</v>
      </c>
      <c r="D2" s="123"/>
      <c r="E2" s="123"/>
      <c r="F2" s="123" t="s">
        <v>12</v>
      </c>
      <c r="G2" s="123"/>
      <c r="H2" s="123"/>
      <c r="I2" s="123" t="s">
        <v>13</v>
      </c>
      <c r="J2" s="123"/>
      <c r="K2" s="123"/>
      <c r="L2" s="123" t="s">
        <v>14</v>
      </c>
      <c r="M2" s="123"/>
      <c r="N2" s="123"/>
      <c r="O2" s="123" t="s">
        <v>19</v>
      </c>
      <c r="P2" s="123"/>
      <c r="Q2" s="123"/>
      <c r="R2" s="65"/>
      <c r="S2" s="65"/>
      <c r="T2" s="65"/>
      <c r="U2" s="123" t="s">
        <v>18</v>
      </c>
      <c r="V2" s="123"/>
      <c r="W2" s="123"/>
    </row>
    <row r="3" spans="1:23" s="1" customFormat="1" ht="15.75" thickBot="1" x14ac:dyDescent="0.3">
      <c r="A3" s="2" t="s">
        <v>6</v>
      </c>
      <c r="B3" s="2" t="s">
        <v>7</v>
      </c>
      <c r="C3" s="2" t="s">
        <v>4</v>
      </c>
      <c r="D3" s="2" t="s">
        <v>9</v>
      </c>
      <c r="E3" s="3" t="s">
        <v>5</v>
      </c>
      <c r="F3" s="2" t="s">
        <v>4</v>
      </c>
      <c r="G3" s="2" t="s">
        <v>9</v>
      </c>
      <c r="H3" s="3" t="s">
        <v>5</v>
      </c>
      <c r="I3" s="2" t="s">
        <v>4</v>
      </c>
      <c r="J3" s="2" t="s">
        <v>9</v>
      </c>
      <c r="K3" s="3" t="s">
        <v>5</v>
      </c>
      <c r="L3" s="2" t="s">
        <v>4</v>
      </c>
      <c r="M3" s="2" t="s">
        <v>9</v>
      </c>
      <c r="N3" s="3" t="s">
        <v>5</v>
      </c>
      <c r="O3" s="2" t="s">
        <v>4</v>
      </c>
      <c r="P3" s="2" t="s">
        <v>9</v>
      </c>
      <c r="Q3" s="3" t="s">
        <v>5</v>
      </c>
      <c r="R3" s="3"/>
      <c r="S3" s="3"/>
      <c r="T3" s="3"/>
      <c r="U3" s="2" t="s">
        <v>4</v>
      </c>
      <c r="V3" s="2" t="s">
        <v>9</v>
      </c>
      <c r="W3" s="3" t="s">
        <v>5</v>
      </c>
    </row>
    <row r="4" spans="1:23" s="1" customFormat="1" x14ac:dyDescent="0.25">
      <c r="A4" s="139">
        <v>42917</v>
      </c>
      <c r="B4" s="23" t="s">
        <v>0</v>
      </c>
      <c r="C4" s="23"/>
      <c r="D4" s="23"/>
      <c r="E4" s="23"/>
      <c r="F4" s="24">
        <v>31703</v>
      </c>
      <c r="G4" s="24">
        <v>31703</v>
      </c>
      <c r="H4" s="25">
        <f t="shared" ref="H4:H11" si="0">+F4-G4</f>
        <v>0</v>
      </c>
      <c r="I4" s="24"/>
      <c r="J4" s="24">
        <v>68720.899999999994</v>
      </c>
      <c r="K4" s="25"/>
      <c r="L4" s="24"/>
      <c r="M4" s="24"/>
      <c r="N4" s="25">
        <f t="shared" ref="N4:N11" si="1">+L4-M4</f>
        <v>0</v>
      </c>
      <c r="O4" s="67"/>
      <c r="P4" s="67"/>
      <c r="Q4" s="67"/>
      <c r="R4" s="67"/>
      <c r="S4" s="67"/>
      <c r="T4" s="67"/>
      <c r="U4" s="24"/>
      <c r="V4" s="24"/>
      <c r="W4" s="25">
        <f t="shared" ref="W4:W11" si="2">+U4-V4</f>
        <v>0</v>
      </c>
    </row>
    <row r="5" spans="1:23" s="1" customFormat="1" x14ac:dyDescent="0.25">
      <c r="A5" s="140"/>
      <c r="B5" s="17" t="s">
        <v>3</v>
      </c>
      <c r="C5" s="17">
        <v>0</v>
      </c>
      <c r="D5" s="17">
        <v>0</v>
      </c>
      <c r="E5" s="17">
        <f>+C5-D5</f>
        <v>0</v>
      </c>
      <c r="F5" s="18">
        <v>0</v>
      </c>
      <c r="G5" s="18">
        <v>0</v>
      </c>
      <c r="H5" s="26">
        <f t="shared" si="0"/>
        <v>0</v>
      </c>
      <c r="I5" s="18">
        <v>1451</v>
      </c>
      <c r="J5" s="18">
        <v>3436.05</v>
      </c>
      <c r="K5" s="26">
        <f t="shared" ref="K5:K11" si="3">+I5-J5</f>
        <v>-1985.0500000000002</v>
      </c>
      <c r="L5" s="18"/>
      <c r="M5" s="18"/>
      <c r="N5" s="26">
        <f t="shared" si="1"/>
        <v>0</v>
      </c>
      <c r="O5" s="68"/>
      <c r="P5" s="68"/>
      <c r="Q5" s="68"/>
      <c r="R5" s="68"/>
      <c r="S5" s="68"/>
      <c r="T5" s="68"/>
      <c r="U5" s="18"/>
      <c r="V5" s="18"/>
      <c r="W5" s="26">
        <f t="shared" si="2"/>
        <v>0</v>
      </c>
    </row>
    <row r="6" spans="1:23" s="1" customFormat="1" x14ac:dyDescent="0.25">
      <c r="A6" s="140"/>
      <c r="B6" s="17" t="s">
        <v>1</v>
      </c>
      <c r="C6" s="17">
        <v>0</v>
      </c>
      <c r="D6" s="17">
        <v>0</v>
      </c>
      <c r="E6" s="17">
        <f t="shared" ref="E6:E11" si="4">+C6-D6</f>
        <v>0</v>
      </c>
      <c r="F6" s="18">
        <v>793</v>
      </c>
      <c r="G6" s="18">
        <v>792.6</v>
      </c>
      <c r="H6" s="26">
        <f t="shared" si="0"/>
        <v>0.39999999999997726</v>
      </c>
      <c r="I6" s="18">
        <v>0</v>
      </c>
      <c r="J6" s="18">
        <v>0</v>
      </c>
      <c r="K6" s="26">
        <f t="shared" si="3"/>
        <v>0</v>
      </c>
      <c r="L6" s="18"/>
      <c r="M6" s="18"/>
      <c r="N6" s="26">
        <f t="shared" si="1"/>
        <v>0</v>
      </c>
      <c r="O6" s="68"/>
      <c r="P6" s="68"/>
      <c r="Q6" s="68"/>
      <c r="R6" s="68"/>
      <c r="S6" s="68"/>
      <c r="T6" s="68"/>
      <c r="U6" s="18"/>
      <c r="V6" s="18"/>
      <c r="W6" s="26">
        <f t="shared" si="2"/>
        <v>0</v>
      </c>
    </row>
    <row r="7" spans="1:23" s="1" customFormat="1" ht="15.75" thickBot="1" x14ac:dyDescent="0.3">
      <c r="A7" s="141"/>
      <c r="B7" s="27" t="s">
        <v>2</v>
      </c>
      <c r="C7" s="27">
        <v>0</v>
      </c>
      <c r="D7" s="27">
        <v>0</v>
      </c>
      <c r="E7" s="17">
        <f t="shared" si="4"/>
        <v>0</v>
      </c>
      <c r="F7" s="28">
        <v>793</v>
      </c>
      <c r="G7" s="28">
        <v>792.6</v>
      </c>
      <c r="H7" s="29">
        <f t="shared" si="0"/>
        <v>0.39999999999997726</v>
      </c>
      <c r="I7" s="28">
        <v>0</v>
      </c>
      <c r="J7" s="28">
        <v>0</v>
      </c>
      <c r="K7" s="29">
        <f t="shared" si="3"/>
        <v>0</v>
      </c>
      <c r="L7" s="28"/>
      <c r="M7" s="28"/>
      <c r="N7" s="29">
        <f t="shared" si="1"/>
        <v>0</v>
      </c>
      <c r="O7" s="69"/>
      <c r="P7" s="69"/>
      <c r="Q7" s="69"/>
      <c r="R7" s="69"/>
      <c r="S7" s="69"/>
      <c r="T7" s="69"/>
      <c r="U7" s="28"/>
      <c r="V7" s="28"/>
      <c r="W7" s="29">
        <f t="shared" si="2"/>
        <v>0</v>
      </c>
    </row>
    <row r="8" spans="1:23" x14ac:dyDescent="0.25">
      <c r="A8" s="133">
        <v>42948</v>
      </c>
      <c r="B8" s="30" t="s">
        <v>0</v>
      </c>
      <c r="C8" s="30"/>
      <c r="D8" s="30"/>
      <c r="E8" s="30"/>
      <c r="F8" s="31">
        <v>1007900</v>
      </c>
      <c r="G8" s="31">
        <f>837609+170293</f>
        <v>1007902</v>
      </c>
      <c r="H8" s="32">
        <f t="shared" si="0"/>
        <v>-2</v>
      </c>
      <c r="I8" s="31">
        <v>0</v>
      </c>
      <c r="J8" s="31">
        <v>1041446</v>
      </c>
      <c r="K8" s="32"/>
      <c r="L8" s="31"/>
      <c r="M8" s="31"/>
      <c r="N8" s="32">
        <f t="shared" si="1"/>
        <v>0</v>
      </c>
      <c r="O8" s="70"/>
      <c r="P8" s="70"/>
      <c r="Q8" s="70"/>
      <c r="R8" s="70"/>
      <c r="S8" s="70"/>
      <c r="T8" s="70"/>
      <c r="U8" s="31"/>
      <c r="V8" s="31"/>
      <c r="W8" s="32">
        <f t="shared" si="2"/>
        <v>0</v>
      </c>
    </row>
    <row r="9" spans="1:23" x14ac:dyDescent="0.25">
      <c r="A9" s="134"/>
      <c r="B9" s="19" t="s">
        <v>3</v>
      </c>
      <c r="C9" s="19"/>
      <c r="D9" s="19"/>
      <c r="E9" s="19">
        <f>+C9-D9</f>
        <v>0</v>
      </c>
      <c r="F9" s="20">
        <v>8516</v>
      </c>
      <c r="G9" s="20">
        <v>8514.7999999999993</v>
      </c>
      <c r="H9" s="33">
        <f t="shared" si="0"/>
        <v>1.2000000000007276</v>
      </c>
      <c r="I9" s="20">
        <v>54065</v>
      </c>
      <c r="J9" s="20">
        <v>52087.27</v>
      </c>
      <c r="K9" s="33">
        <f t="shared" si="3"/>
        <v>1977.7300000000032</v>
      </c>
      <c r="L9" s="20"/>
      <c r="M9" s="20"/>
      <c r="N9" s="33">
        <f t="shared" si="1"/>
        <v>0</v>
      </c>
      <c r="O9" s="71"/>
      <c r="P9" s="71"/>
      <c r="Q9" s="71"/>
      <c r="R9" s="71"/>
      <c r="S9" s="71"/>
      <c r="T9" s="71"/>
      <c r="U9" s="20"/>
      <c r="V9" s="20"/>
      <c r="W9" s="33">
        <f t="shared" si="2"/>
        <v>0</v>
      </c>
    </row>
    <row r="10" spans="1:23" x14ac:dyDescent="0.25">
      <c r="A10" s="134"/>
      <c r="B10" s="19" t="s">
        <v>1</v>
      </c>
      <c r="C10" s="19"/>
      <c r="D10" s="19"/>
      <c r="E10" s="19">
        <f t="shared" si="4"/>
        <v>0</v>
      </c>
      <c r="F10" s="20">
        <v>20940</v>
      </c>
      <c r="G10" s="20">
        <v>20942.47</v>
      </c>
      <c r="H10" s="33">
        <f t="shared" si="0"/>
        <v>-2.4700000000011642</v>
      </c>
      <c r="I10" s="20">
        <v>0</v>
      </c>
      <c r="J10" s="20">
        <v>0</v>
      </c>
      <c r="K10" s="33">
        <f t="shared" si="3"/>
        <v>0</v>
      </c>
      <c r="L10" s="20"/>
      <c r="M10" s="20"/>
      <c r="N10" s="33">
        <f t="shared" si="1"/>
        <v>0</v>
      </c>
      <c r="O10" s="71"/>
      <c r="P10" s="71"/>
      <c r="Q10" s="71"/>
      <c r="R10" s="71"/>
      <c r="S10" s="71"/>
      <c r="T10" s="71"/>
      <c r="U10" s="20"/>
      <c r="V10" s="20"/>
      <c r="W10" s="33">
        <f t="shared" si="2"/>
        <v>0</v>
      </c>
    </row>
    <row r="11" spans="1:23" ht="15.75" thickBot="1" x14ac:dyDescent="0.3">
      <c r="A11" s="135"/>
      <c r="B11" s="34" t="s">
        <v>2</v>
      </c>
      <c r="C11" s="34"/>
      <c r="D11" s="34"/>
      <c r="E11" s="34">
        <f t="shared" si="4"/>
        <v>0</v>
      </c>
      <c r="F11" s="35">
        <v>20940</v>
      </c>
      <c r="G11" s="35">
        <v>20942.47</v>
      </c>
      <c r="H11" s="36">
        <f t="shared" si="0"/>
        <v>-2.4700000000011642</v>
      </c>
      <c r="I11" s="35">
        <v>0</v>
      </c>
      <c r="J11" s="35">
        <v>0</v>
      </c>
      <c r="K11" s="36">
        <f t="shared" si="3"/>
        <v>0</v>
      </c>
      <c r="L11" s="35"/>
      <c r="M11" s="35"/>
      <c r="N11" s="36">
        <f t="shared" si="1"/>
        <v>0</v>
      </c>
      <c r="O11" s="72"/>
      <c r="P11" s="72"/>
      <c r="Q11" s="72"/>
      <c r="R11" s="72"/>
      <c r="S11" s="72"/>
      <c r="T11" s="72"/>
      <c r="U11" s="35"/>
      <c r="V11" s="35"/>
      <c r="W11" s="36">
        <f t="shared" si="2"/>
        <v>0</v>
      </c>
    </row>
    <row r="12" spans="1:23" x14ac:dyDescent="0.25">
      <c r="A12" s="136">
        <v>42979</v>
      </c>
      <c r="B12" s="37" t="s">
        <v>0</v>
      </c>
      <c r="C12" s="37"/>
      <c r="D12" s="37"/>
      <c r="E12" s="37"/>
      <c r="F12" s="38">
        <v>1165722</v>
      </c>
      <c r="G12" s="38">
        <f>1133139.92+67368.6</f>
        <v>1200508.52</v>
      </c>
      <c r="H12" s="39">
        <f>+F12-G12</f>
        <v>-34786.520000000019</v>
      </c>
      <c r="I12" s="38">
        <v>0</v>
      </c>
      <c r="J12" s="38">
        <v>1174536.3899999999</v>
      </c>
      <c r="K12" s="39"/>
      <c r="L12" s="38">
        <v>1174414.18</v>
      </c>
      <c r="M12" s="38">
        <v>0</v>
      </c>
      <c r="N12" s="39">
        <f>+L12-M12</f>
        <v>1174414.18</v>
      </c>
      <c r="O12" s="73"/>
      <c r="P12" s="73"/>
      <c r="Q12" s="73"/>
      <c r="R12" s="73"/>
      <c r="S12" s="73"/>
      <c r="T12" s="73"/>
      <c r="U12" s="38">
        <v>1174414.18</v>
      </c>
      <c r="V12" s="38">
        <v>0</v>
      </c>
      <c r="W12" s="39">
        <f>+U12-V12</f>
        <v>1174414.18</v>
      </c>
    </row>
    <row r="13" spans="1:23" x14ac:dyDescent="0.25">
      <c r="A13" s="137"/>
      <c r="B13" s="9" t="s">
        <v>3</v>
      </c>
      <c r="C13" s="9"/>
      <c r="D13" s="9"/>
      <c r="E13" s="9">
        <f>+C13-D13</f>
        <v>0</v>
      </c>
      <c r="F13" s="10">
        <v>3468</v>
      </c>
      <c r="G13" s="10">
        <v>3468.4</v>
      </c>
      <c r="H13" s="40">
        <f t="shared" ref="H13:H27" si="5">+F13-G13</f>
        <v>-0.40000000000009095</v>
      </c>
      <c r="I13" s="10">
        <v>0</v>
      </c>
      <c r="J13" s="10">
        <v>58731.11</v>
      </c>
      <c r="K13" s="40">
        <f t="shared" ref="K13:K27" si="6">+I13-J13</f>
        <v>-58731.11</v>
      </c>
      <c r="L13" s="10">
        <v>58727</v>
      </c>
      <c r="M13" s="10">
        <v>0</v>
      </c>
      <c r="N13" s="40">
        <f t="shared" ref="N13:N27" si="7">+L13-M13</f>
        <v>58727</v>
      </c>
      <c r="O13" s="74"/>
      <c r="P13" s="74"/>
      <c r="Q13" s="74"/>
      <c r="R13" s="74"/>
      <c r="S13" s="74"/>
      <c r="T13" s="74"/>
      <c r="U13" s="10">
        <v>58727</v>
      </c>
      <c r="V13" s="10">
        <v>0</v>
      </c>
      <c r="W13" s="40">
        <f t="shared" ref="W13:W27" si="8">+U13-V13</f>
        <v>58727</v>
      </c>
    </row>
    <row r="14" spans="1:23" x14ac:dyDescent="0.25">
      <c r="A14" s="137"/>
      <c r="B14" s="9" t="s">
        <v>1</v>
      </c>
      <c r="C14" s="9"/>
      <c r="D14" s="9"/>
      <c r="E14" s="9">
        <f t="shared" ref="E14:E15" si="9">+C14-D14</f>
        <v>0</v>
      </c>
      <c r="F14" s="10">
        <v>27456</v>
      </c>
      <c r="G14" s="10">
        <v>28330.639999999999</v>
      </c>
      <c r="H14" s="40">
        <f t="shared" si="5"/>
        <v>-874.63999999999942</v>
      </c>
      <c r="I14" s="10">
        <v>0</v>
      </c>
      <c r="J14" s="10">
        <v>0</v>
      </c>
      <c r="K14" s="40">
        <f t="shared" si="6"/>
        <v>0</v>
      </c>
      <c r="L14" s="10">
        <v>0</v>
      </c>
      <c r="M14" s="10">
        <v>0</v>
      </c>
      <c r="N14" s="40">
        <f t="shared" si="7"/>
        <v>0</v>
      </c>
      <c r="O14" s="74"/>
      <c r="P14" s="74"/>
      <c r="Q14" s="74"/>
      <c r="R14" s="74"/>
      <c r="S14" s="74"/>
      <c r="T14" s="74"/>
      <c r="U14" s="10">
        <v>0</v>
      </c>
      <c r="V14" s="10">
        <v>0</v>
      </c>
      <c r="W14" s="40">
        <f t="shared" si="8"/>
        <v>0</v>
      </c>
    </row>
    <row r="15" spans="1:23" ht="15.75" thickBot="1" x14ac:dyDescent="0.3">
      <c r="A15" s="138"/>
      <c r="B15" s="41" t="s">
        <v>2</v>
      </c>
      <c r="C15" s="41"/>
      <c r="D15" s="41"/>
      <c r="E15" s="41">
        <f t="shared" si="9"/>
        <v>0</v>
      </c>
      <c r="F15" s="42">
        <v>27456</v>
      </c>
      <c r="G15" s="42">
        <v>28330.639999999999</v>
      </c>
      <c r="H15" s="43">
        <f t="shared" si="5"/>
        <v>-874.63999999999942</v>
      </c>
      <c r="I15" s="42">
        <v>0</v>
      </c>
      <c r="J15" s="42">
        <v>0</v>
      </c>
      <c r="K15" s="43">
        <f t="shared" si="6"/>
        <v>0</v>
      </c>
      <c r="L15" s="42">
        <v>0</v>
      </c>
      <c r="M15" s="42">
        <v>0</v>
      </c>
      <c r="N15" s="43">
        <f t="shared" si="7"/>
        <v>0</v>
      </c>
      <c r="O15" s="75"/>
      <c r="P15" s="75"/>
      <c r="Q15" s="75"/>
      <c r="R15" s="75"/>
      <c r="S15" s="75"/>
      <c r="T15" s="75"/>
      <c r="U15" s="42">
        <v>0</v>
      </c>
      <c r="V15" s="42">
        <v>0</v>
      </c>
      <c r="W15" s="43">
        <f t="shared" si="8"/>
        <v>0</v>
      </c>
    </row>
    <row r="16" spans="1:23" x14ac:dyDescent="0.25">
      <c r="A16" s="127">
        <v>43009</v>
      </c>
      <c r="B16" s="44" t="s">
        <v>0</v>
      </c>
      <c r="C16" s="44"/>
      <c r="D16" s="44"/>
      <c r="E16" s="85"/>
      <c r="F16" s="45">
        <v>911293</v>
      </c>
      <c r="G16" s="45">
        <f>876689+69218</f>
        <v>945907</v>
      </c>
      <c r="H16" s="46">
        <f t="shared" si="5"/>
        <v>-34614</v>
      </c>
      <c r="I16" s="45">
        <v>0</v>
      </c>
      <c r="J16" s="45">
        <v>960808.07</v>
      </c>
      <c r="K16" s="46"/>
      <c r="L16" s="45"/>
      <c r="M16" s="45"/>
      <c r="N16" s="46">
        <f t="shared" si="7"/>
        <v>0</v>
      </c>
      <c r="O16" s="76"/>
      <c r="P16" s="76"/>
      <c r="Q16" s="76"/>
      <c r="R16" s="76"/>
      <c r="S16" s="76"/>
      <c r="T16" s="76"/>
      <c r="U16" s="45"/>
      <c r="V16" s="45"/>
      <c r="W16" s="46">
        <f t="shared" si="8"/>
        <v>0</v>
      </c>
    </row>
    <row r="17" spans="1:23" x14ac:dyDescent="0.25">
      <c r="A17" s="128"/>
      <c r="B17" s="21" t="s">
        <v>3</v>
      </c>
      <c r="C17" s="21"/>
      <c r="D17" s="21"/>
      <c r="E17" s="21">
        <f>+C17-D17</f>
        <v>0</v>
      </c>
      <c r="F17" s="22">
        <v>1730</v>
      </c>
      <c r="G17" s="22">
        <v>3460.58</v>
      </c>
      <c r="H17" s="47">
        <f t="shared" si="5"/>
        <v>-1730.58</v>
      </c>
      <c r="I17" s="22">
        <v>47734</v>
      </c>
      <c r="J17" s="22">
        <v>48040.41</v>
      </c>
      <c r="K17" s="47">
        <f t="shared" si="6"/>
        <v>-306.41000000000349</v>
      </c>
      <c r="L17" s="22"/>
      <c r="M17" s="22"/>
      <c r="N17" s="47">
        <f t="shared" si="7"/>
        <v>0</v>
      </c>
      <c r="O17" s="77"/>
      <c r="P17" s="77"/>
      <c r="Q17" s="77"/>
      <c r="R17" s="77"/>
      <c r="S17" s="77"/>
      <c r="T17" s="77"/>
      <c r="U17" s="22"/>
      <c r="V17" s="22"/>
      <c r="W17" s="47">
        <f t="shared" si="8"/>
        <v>0</v>
      </c>
    </row>
    <row r="18" spans="1:23" x14ac:dyDescent="0.25">
      <c r="A18" s="128"/>
      <c r="B18" s="21" t="s">
        <v>1</v>
      </c>
      <c r="C18" s="21"/>
      <c r="D18" s="21"/>
      <c r="E18" s="21">
        <f t="shared" ref="E18:E19" si="10">+C18-D18</f>
        <v>0</v>
      </c>
      <c r="F18" s="22">
        <v>21919</v>
      </c>
      <c r="G18" s="22">
        <v>21917.34</v>
      </c>
      <c r="H18" s="47">
        <f t="shared" si="5"/>
        <v>1.6599999999998545</v>
      </c>
      <c r="I18" s="22">
        <v>0</v>
      </c>
      <c r="J18" s="22">
        <v>0</v>
      </c>
      <c r="K18" s="47">
        <f t="shared" si="6"/>
        <v>0</v>
      </c>
      <c r="L18" s="22"/>
      <c r="M18" s="22"/>
      <c r="N18" s="47">
        <f t="shared" si="7"/>
        <v>0</v>
      </c>
      <c r="O18" s="77"/>
      <c r="P18" s="77"/>
      <c r="Q18" s="77"/>
      <c r="R18" s="77"/>
      <c r="S18" s="77"/>
      <c r="T18" s="77"/>
      <c r="U18" s="22"/>
      <c r="V18" s="22"/>
      <c r="W18" s="47">
        <f t="shared" si="8"/>
        <v>0</v>
      </c>
    </row>
    <row r="19" spans="1:23" ht="15.75" thickBot="1" x14ac:dyDescent="0.3">
      <c r="A19" s="129"/>
      <c r="B19" s="48" t="s">
        <v>2</v>
      </c>
      <c r="C19" s="48"/>
      <c r="D19" s="48"/>
      <c r="E19" s="48">
        <f t="shared" si="10"/>
        <v>0</v>
      </c>
      <c r="F19" s="49">
        <v>21919</v>
      </c>
      <c r="G19" s="49">
        <v>21917.34</v>
      </c>
      <c r="H19" s="50">
        <f t="shared" si="5"/>
        <v>1.6599999999998545</v>
      </c>
      <c r="I19" s="49">
        <v>0</v>
      </c>
      <c r="J19" s="49">
        <v>0</v>
      </c>
      <c r="K19" s="50">
        <f t="shared" si="6"/>
        <v>0</v>
      </c>
      <c r="L19" s="49"/>
      <c r="M19" s="49"/>
      <c r="N19" s="50">
        <f t="shared" si="7"/>
        <v>0</v>
      </c>
      <c r="O19" s="78"/>
      <c r="P19" s="78"/>
      <c r="Q19" s="78"/>
      <c r="R19" s="78"/>
      <c r="S19" s="78"/>
      <c r="T19" s="78"/>
      <c r="U19" s="49"/>
      <c r="V19" s="49"/>
      <c r="W19" s="50">
        <f t="shared" si="8"/>
        <v>0</v>
      </c>
    </row>
    <row r="20" spans="1:23" x14ac:dyDescent="0.25">
      <c r="A20" s="130">
        <v>43040</v>
      </c>
      <c r="B20" s="51" t="s">
        <v>0</v>
      </c>
      <c r="C20" s="51"/>
      <c r="D20" s="51"/>
      <c r="E20" s="51"/>
      <c r="F20" s="52">
        <v>1312178</v>
      </c>
      <c r="G20" s="52">
        <f>1080355.98+231831.26</f>
        <v>1312187.24</v>
      </c>
      <c r="H20" s="53">
        <f t="shared" si="5"/>
        <v>-9.2399999999906868</v>
      </c>
      <c r="I20" s="52">
        <v>0</v>
      </c>
      <c r="J20" s="52">
        <v>1375804.14</v>
      </c>
      <c r="K20" s="53"/>
      <c r="L20" s="52"/>
      <c r="M20" s="52"/>
      <c r="N20" s="53">
        <f t="shared" si="7"/>
        <v>0</v>
      </c>
      <c r="O20" s="79"/>
      <c r="P20" s="79"/>
      <c r="Q20" s="79"/>
      <c r="R20" s="79"/>
      <c r="S20" s="79"/>
      <c r="T20" s="79"/>
      <c r="U20" s="52"/>
      <c r="V20" s="52"/>
      <c r="W20" s="53">
        <f t="shared" si="8"/>
        <v>0</v>
      </c>
    </row>
    <row r="21" spans="1:23" x14ac:dyDescent="0.25">
      <c r="A21" s="131"/>
      <c r="B21" s="15" t="s">
        <v>3</v>
      </c>
      <c r="C21" s="15"/>
      <c r="D21" s="15"/>
      <c r="E21" s="15">
        <f>+C21-D21</f>
        <v>0</v>
      </c>
      <c r="F21" s="16">
        <v>11591</v>
      </c>
      <c r="G21" s="16">
        <v>11591.57</v>
      </c>
      <c r="H21" s="54">
        <f t="shared" si="5"/>
        <v>-0.56999999999970896</v>
      </c>
      <c r="I21" s="16">
        <v>69555</v>
      </c>
      <c r="J21" s="16">
        <v>68790.22</v>
      </c>
      <c r="K21" s="54">
        <f t="shared" si="6"/>
        <v>764.77999999999884</v>
      </c>
      <c r="L21" s="16"/>
      <c r="M21" s="16"/>
      <c r="N21" s="54">
        <f t="shared" si="7"/>
        <v>0</v>
      </c>
      <c r="O21" s="80"/>
      <c r="P21" s="80"/>
      <c r="Q21" s="80"/>
      <c r="R21" s="80"/>
      <c r="S21" s="80"/>
      <c r="T21" s="80"/>
      <c r="U21" s="16"/>
      <c r="V21" s="16"/>
      <c r="W21" s="54">
        <f t="shared" si="8"/>
        <v>0</v>
      </c>
    </row>
    <row r="22" spans="1:23" x14ac:dyDescent="0.25">
      <c r="A22" s="131"/>
      <c r="B22" s="15" t="s">
        <v>1</v>
      </c>
      <c r="C22" s="15"/>
      <c r="D22" s="15"/>
      <c r="E22" s="15">
        <f t="shared" ref="E22:E23" si="11">+C22-D22</f>
        <v>0</v>
      </c>
      <c r="F22" s="16">
        <v>27009</v>
      </c>
      <c r="G22" s="16">
        <v>27008.93</v>
      </c>
      <c r="H22" s="54">
        <f t="shared" si="5"/>
        <v>6.9999999999708962E-2</v>
      </c>
      <c r="I22" s="16">
        <v>0</v>
      </c>
      <c r="J22" s="16">
        <v>0</v>
      </c>
      <c r="K22" s="54">
        <f t="shared" si="6"/>
        <v>0</v>
      </c>
      <c r="L22" s="16"/>
      <c r="M22" s="16"/>
      <c r="N22" s="54">
        <f t="shared" si="7"/>
        <v>0</v>
      </c>
      <c r="O22" s="80"/>
      <c r="P22" s="80"/>
      <c r="Q22" s="80"/>
      <c r="R22" s="80"/>
      <c r="S22" s="80"/>
      <c r="T22" s="80"/>
      <c r="U22" s="16"/>
      <c r="V22" s="16"/>
      <c r="W22" s="54">
        <f t="shared" si="8"/>
        <v>0</v>
      </c>
    </row>
    <row r="23" spans="1:23" ht="15.75" thickBot="1" x14ac:dyDescent="0.3">
      <c r="A23" s="132"/>
      <c r="B23" s="55" t="s">
        <v>2</v>
      </c>
      <c r="C23" s="55"/>
      <c r="D23" s="55"/>
      <c r="E23" s="55">
        <f t="shared" si="11"/>
        <v>0</v>
      </c>
      <c r="F23" s="56">
        <v>27009</v>
      </c>
      <c r="G23" s="56">
        <v>27008.93</v>
      </c>
      <c r="H23" s="57">
        <f t="shared" si="5"/>
        <v>6.9999999999708962E-2</v>
      </c>
      <c r="I23" s="56">
        <v>0</v>
      </c>
      <c r="J23" s="56">
        <v>0</v>
      </c>
      <c r="K23" s="57">
        <f t="shared" si="6"/>
        <v>0</v>
      </c>
      <c r="L23" s="56"/>
      <c r="M23" s="56"/>
      <c r="N23" s="57">
        <f t="shared" si="7"/>
        <v>0</v>
      </c>
      <c r="O23" s="81"/>
      <c r="P23" s="81"/>
      <c r="Q23" s="81"/>
      <c r="R23" s="81"/>
      <c r="S23" s="81"/>
      <c r="T23" s="81"/>
      <c r="U23" s="56"/>
      <c r="V23" s="56"/>
      <c r="W23" s="57">
        <f t="shared" si="8"/>
        <v>0</v>
      </c>
    </row>
    <row r="24" spans="1:23" x14ac:dyDescent="0.25">
      <c r="A24" s="124">
        <v>43070</v>
      </c>
      <c r="B24" s="58" t="s">
        <v>0</v>
      </c>
      <c r="C24" s="58"/>
      <c r="D24" s="58"/>
      <c r="E24" s="58"/>
      <c r="F24" s="59">
        <v>1124604</v>
      </c>
      <c r="G24" s="59">
        <f>980628.71+143974.89</f>
        <v>1124603.6000000001</v>
      </c>
      <c r="H24" s="60">
        <f t="shared" si="5"/>
        <v>0.39999999990686774</v>
      </c>
      <c r="I24" s="59">
        <v>0</v>
      </c>
      <c r="J24" s="59">
        <v>970473.71</v>
      </c>
      <c r="K24" s="60"/>
      <c r="L24" s="59"/>
      <c r="M24" s="59"/>
      <c r="N24" s="60">
        <f t="shared" si="7"/>
        <v>0</v>
      </c>
      <c r="O24" s="82"/>
      <c r="P24" s="82"/>
      <c r="Q24" s="82"/>
      <c r="R24" s="82"/>
      <c r="S24" s="82"/>
      <c r="T24" s="82"/>
      <c r="U24" s="59"/>
      <c r="V24" s="59"/>
      <c r="W24" s="60">
        <f t="shared" si="8"/>
        <v>0</v>
      </c>
    </row>
    <row r="25" spans="1:23" x14ac:dyDescent="0.25">
      <c r="A25" s="125"/>
      <c r="B25" s="13" t="s">
        <v>3</v>
      </c>
      <c r="C25" s="13"/>
      <c r="D25" s="13"/>
      <c r="E25" s="13">
        <f>+C25-D25</f>
        <v>0</v>
      </c>
      <c r="F25" s="14">
        <v>7199</v>
      </c>
      <c r="G25" s="14">
        <v>5109.6400000000003</v>
      </c>
      <c r="H25" s="61">
        <f t="shared" si="5"/>
        <v>2089.3599999999997</v>
      </c>
      <c r="I25" s="14">
        <f>107251+58727</f>
        <v>165978</v>
      </c>
      <c r="J25" s="14">
        <v>48523.65</v>
      </c>
      <c r="K25" s="61">
        <f t="shared" si="6"/>
        <v>117454.35</v>
      </c>
      <c r="L25" s="14"/>
      <c r="M25" s="14"/>
      <c r="N25" s="61">
        <f t="shared" si="7"/>
        <v>0</v>
      </c>
      <c r="O25" s="83"/>
      <c r="P25" s="83"/>
      <c r="Q25" s="83"/>
      <c r="R25" s="83"/>
      <c r="S25" s="83"/>
      <c r="T25" s="83"/>
      <c r="U25" s="14"/>
      <c r="V25" s="14"/>
      <c r="W25" s="61">
        <f t="shared" si="8"/>
        <v>0</v>
      </c>
    </row>
    <row r="26" spans="1:23" x14ac:dyDescent="0.25">
      <c r="A26" s="125"/>
      <c r="B26" s="13" t="s">
        <v>1</v>
      </c>
      <c r="C26" s="13"/>
      <c r="D26" s="13"/>
      <c r="E26" s="13">
        <f t="shared" ref="E26:E27" si="12">+C26-D26</f>
        <v>0</v>
      </c>
      <c r="F26" s="14">
        <v>24516</v>
      </c>
      <c r="G26" s="14">
        <v>25560.29</v>
      </c>
      <c r="H26" s="61">
        <f t="shared" si="5"/>
        <v>-1044.2900000000009</v>
      </c>
      <c r="I26" s="14">
        <v>0</v>
      </c>
      <c r="J26" s="14">
        <v>0</v>
      </c>
      <c r="K26" s="61">
        <f t="shared" si="6"/>
        <v>0</v>
      </c>
      <c r="L26" s="14"/>
      <c r="M26" s="14"/>
      <c r="N26" s="61">
        <f t="shared" si="7"/>
        <v>0</v>
      </c>
      <c r="O26" s="83"/>
      <c r="P26" s="83"/>
      <c r="Q26" s="83"/>
      <c r="R26" s="83"/>
      <c r="S26" s="83"/>
      <c r="T26" s="83"/>
      <c r="U26" s="14"/>
      <c r="V26" s="14"/>
      <c r="W26" s="61">
        <f t="shared" si="8"/>
        <v>0</v>
      </c>
    </row>
    <row r="27" spans="1:23" ht="15.75" thickBot="1" x14ac:dyDescent="0.3">
      <c r="A27" s="126"/>
      <c r="B27" s="62" t="s">
        <v>2</v>
      </c>
      <c r="C27" s="62"/>
      <c r="D27" s="62"/>
      <c r="E27" s="62">
        <f t="shared" si="12"/>
        <v>0</v>
      </c>
      <c r="F27" s="63">
        <v>24516</v>
      </c>
      <c r="G27" s="63">
        <v>25560.29</v>
      </c>
      <c r="H27" s="64">
        <f t="shared" si="5"/>
        <v>-1044.2900000000009</v>
      </c>
      <c r="I27" s="63">
        <v>0</v>
      </c>
      <c r="J27" s="63">
        <v>0</v>
      </c>
      <c r="K27" s="64">
        <f t="shared" si="6"/>
        <v>0</v>
      </c>
      <c r="L27" s="63"/>
      <c r="M27" s="63"/>
      <c r="N27" s="64">
        <f t="shared" si="7"/>
        <v>0</v>
      </c>
      <c r="O27" s="84"/>
      <c r="P27" s="84"/>
      <c r="Q27" s="84"/>
      <c r="R27" s="84"/>
      <c r="S27" s="84"/>
      <c r="T27" s="84"/>
      <c r="U27" s="63"/>
      <c r="V27" s="63"/>
      <c r="W27" s="64">
        <f t="shared" si="8"/>
        <v>0</v>
      </c>
    </row>
    <row r="29" spans="1:23" x14ac:dyDescent="0.25">
      <c r="K29" s="66">
        <f>SUM(K4:K27)</f>
        <v>59174.29</v>
      </c>
    </row>
    <row r="30" spans="1:23" x14ac:dyDescent="0.25">
      <c r="K30" s="66">
        <f>+K29-N13</f>
        <v>447.29000000000087</v>
      </c>
    </row>
    <row r="31" spans="1:23" x14ac:dyDescent="0.25">
      <c r="A31">
        <v>1</v>
      </c>
      <c r="B31" t="s">
        <v>10</v>
      </c>
    </row>
    <row r="32" spans="1:23" x14ac:dyDescent="0.25">
      <c r="A32">
        <v>2</v>
      </c>
    </row>
  </sheetData>
  <mergeCells count="13">
    <mergeCell ref="O2:Q2"/>
    <mergeCell ref="A24:A27"/>
    <mergeCell ref="F2:H2"/>
    <mergeCell ref="A2:B2"/>
    <mergeCell ref="U2:W2"/>
    <mergeCell ref="C2:E2"/>
    <mergeCell ref="A16:A19"/>
    <mergeCell ref="A20:A23"/>
    <mergeCell ref="A8:A11"/>
    <mergeCell ref="A12:A15"/>
    <mergeCell ref="I2:K2"/>
    <mergeCell ref="L2:N2"/>
    <mergeCell ref="A4:A7"/>
  </mergeCells>
  <pageMargins left="0.7" right="0.7" top="0.75" bottom="0.75" header="0.3" footer="0.3"/>
  <pageSetup paperSize="9" scale="6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OUTPUT</vt:lpstr>
      <vt:lpstr>For the Month</vt:lpstr>
      <vt:lpstr>Electronic_Cash_Ledger</vt:lpstr>
      <vt:lpstr>ElectronicCreditLedger</vt:lpstr>
      <vt:lpstr>New Format</vt:lpstr>
      <vt:lpstr>Sheet1</vt:lpstr>
      <vt:lpstr>3B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2018-04-26T16:56:14Z</dcterms:modified>
</cp:coreProperties>
</file>